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Marketing\Angela\Wordpress\EOGas 4 Related Resources\"/>
    </mc:Choice>
  </mc:AlternateContent>
  <xr:revisionPtr revIDLastSave="0" documentId="8_{C018A77B-45FF-4209-BCB5-798D8C2893A8}" xr6:coauthVersionLast="47" xr6:coauthVersionMax="47" xr10:uidLastSave="{00000000-0000-0000-0000-000000000000}"/>
  <bookViews>
    <workbookView xWindow="-120" yWindow="-120" windowWidth="29040" windowHeight="15840" xr2:uid="{A051400F-BA62-42C0-9775-A32894E7EA3B}"/>
  </bookViews>
  <sheets>
    <sheet name="Sheet1" sheetId="1" r:id="rId1"/>
  </sheets>
  <definedNames>
    <definedName name="_xlnm.Print_Area" localSheetId="0">Sheet1!$A$1:$F$275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5" i="1" l="1"/>
  <c r="E125" i="1"/>
  <c r="E122" i="1"/>
  <c r="D121" i="1"/>
  <c r="E121" i="1"/>
  <c r="E120" i="1"/>
  <c r="E119" i="1"/>
  <c r="E118" i="1"/>
  <c r="D117" i="1"/>
  <c r="E117" i="1"/>
  <c r="E116" i="1"/>
  <c r="E115" i="1"/>
  <c r="E146" i="1"/>
  <c r="E70" i="1"/>
  <c r="E65" i="1"/>
  <c r="E111" i="1"/>
  <c r="E51" i="1"/>
  <c r="F51" i="1" s="1"/>
  <c r="E145" i="1"/>
  <c r="E144" i="1"/>
  <c r="E143" i="1"/>
  <c r="E142" i="1"/>
  <c r="E131" i="1"/>
  <c r="E130" i="1"/>
  <c r="E129" i="1"/>
  <c r="E128" i="1"/>
  <c r="E112" i="1"/>
  <c r="E59" i="1"/>
  <c r="E58" i="1"/>
  <c r="E57" i="1"/>
  <c r="E56" i="1"/>
  <c r="E55" i="1"/>
  <c r="E54" i="1"/>
  <c r="E53" i="1"/>
</calcChain>
</file>

<file path=xl/sharedStrings.xml><?xml version="1.0" encoding="utf-8"?>
<sst xmlns="http://schemas.openxmlformats.org/spreadsheetml/2006/main" count="339" uniqueCount="207">
  <si>
    <t>If the above steps have been completed successfully, the Sterilizer can now be considered ready for use, or if required, ready for qualification testing.</t>
  </si>
  <si>
    <t>COMMENTS</t>
  </si>
  <si>
    <t>As Found Sterilizer Observations:</t>
  </si>
  <si>
    <t>Sterilizer &amp; Customer Information:</t>
  </si>
  <si>
    <t>ACT Record; Sterilizer Model Number:</t>
  </si>
  <si>
    <t>ACT Record; Customer Number:</t>
  </si>
  <si>
    <t>ACT Record; Customer Name:</t>
  </si>
  <si>
    <t>ACT Record; Customer Location:</t>
  </si>
  <si>
    <t>ACT Record; Customer Contact Name:</t>
  </si>
  <si>
    <t>ACT Record; Customer Contact Phone:</t>
  </si>
  <si>
    <t>List Sterilizer Repair Materials &amp; Activities (if repair is required):</t>
  </si>
  <si>
    <t>Preventative Maintenance Activities</t>
  </si>
  <si>
    <t>1.  Clean Sterilizer inside &amp; outside using cotton cloth and mild soap and water solution.</t>
  </si>
  <si>
    <t>Cabinet Filter</t>
  </si>
  <si>
    <t>Date of Service:</t>
  </si>
  <si>
    <t>Equipment Used:</t>
  </si>
  <si>
    <t>SERIAL NUMBER</t>
  </si>
  <si>
    <t>CALIBRATION DUE DATE</t>
  </si>
  <si>
    <t>Description of Repair (Root Cause Identification):</t>
  </si>
  <si>
    <t>As Left Sterilizer Observations:</t>
  </si>
  <si>
    <t>5.  Disconnect Power Cord From Sterilizer.</t>
  </si>
  <si>
    <t>10.  Check Internal Tubing Fittings for Leaks.</t>
  </si>
  <si>
    <t>11.  Perform Leak Check on Exhaust Hose as directed by Manual.</t>
  </si>
  <si>
    <t>Service Finalization Activities:</t>
  </si>
  <si>
    <t>Yes</t>
  </si>
  <si>
    <t>No</t>
  </si>
  <si>
    <t>2.  Record all available Sterilizer Operator's Names and Key Op Certification Status.</t>
  </si>
  <si>
    <t>Customer Signature:</t>
  </si>
  <si>
    <t>The following specific features pertaining to Preventative Maintenance instructions are discussed in the Manual and are itemized here.  Response to these questions and statements should be recorded and retained along with other important Sterilizer related documents in a Sterilizer Equipment File for reference and review should the need arise.</t>
  </si>
  <si>
    <t>Performed By (Name of Authorized Technician):</t>
  </si>
  <si>
    <t>ACT Record; Sterilizer Lot Number:</t>
  </si>
  <si>
    <t>5.  Inspect Internal Tubing for signs of deterioration, discoloration, hardening; Replace if necessary.</t>
  </si>
  <si>
    <t>1.  Ensure that no unauthorized personnel are within 3 feet of the Sterilizer; Connect Power Cord to Sterilizer.</t>
  </si>
  <si>
    <t>2.  Turn on Power to the Sterilizer; Press Start to Initialize Self Test.</t>
  </si>
  <si>
    <t>1.  Discuss importance of regular Preventive Maintenance with Sterilizer Owner.</t>
  </si>
  <si>
    <t>7.  Ensure that no unauthorized personnel are within 3 feet of the Sterilizer; Connect Power Cord to Sterilizer.</t>
  </si>
  <si>
    <t>9.  Disconnect Power Cord From Sterilizer.</t>
  </si>
  <si>
    <t>11.  Ensure that no unauthorized personnel are within 3 feet of the Sterilizer; Connect Power Cord to Sterilizer.</t>
  </si>
  <si>
    <t>Exterior Exhaust Location Recommendations:</t>
  </si>
  <si>
    <t>ACCEPTED</t>
  </si>
  <si>
    <t>As Found Sterilizer Observations (continued):</t>
  </si>
  <si>
    <t xml:space="preserve">Safe and effective use of the EOGas4 Ethylene Oxide Gas Sterilizer (Sterilizer) begins with a thorough understanding of all sections of the Owner’s/User’s Manual (Manual) that is provided with the Sterilizer. It is strongly suggested to read the entire Manual prior to performance of Inspection, Service, and Maintenance, and using the Sterilizer.  Proper preventative maintenance according to the Manual cannot be over emphasized.   </t>
  </si>
  <si>
    <t>Final Review Activity:</t>
  </si>
  <si>
    <t>All fields of Report properly populated</t>
  </si>
  <si>
    <t>Technician &amp; Customer Acceptance Signatures present</t>
  </si>
  <si>
    <t>Human Use Sterilizer</t>
  </si>
  <si>
    <t>Observed or Customer communicated Issue; Review for Determination of Reportable Incident</t>
  </si>
  <si>
    <t>CFF Required</t>
  </si>
  <si>
    <t>CFF Created, (If Yes, Enter CFF Number in Comments Field)</t>
  </si>
  <si>
    <t>Observed Issue:</t>
  </si>
  <si>
    <t>Final Approval  - To Be Filled In by Andersen Products Reviewing Manager</t>
  </si>
  <si>
    <t>Service Type:</t>
  </si>
  <si>
    <t>MAKE</t>
  </si>
  <si>
    <t>MODEL</t>
  </si>
  <si>
    <t>FLOW METER</t>
  </si>
  <si>
    <t>VACUUM GAGE</t>
  </si>
  <si>
    <t xml:space="preserve">RELATIVE HUMIDITY GAGE </t>
  </si>
  <si>
    <t>TEMPERATURE GAGE</t>
  </si>
  <si>
    <r>
      <t>1.</t>
    </r>
    <r>
      <rPr>
        <sz val="7"/>
        <color theme="1"/>
        <rFont val="Calibri"/>
        <family val="2"/>
        <scheme val="minor"/>
      </rPr>
      <t xml:space="preserve">   </t>
    </r>
    <r>
      <rPr>
        <sz val="11"/>
        <color theme="1"/>
        <rFont val="Calibri"/>
        <family val="2"/>
        <scheme val="minor"/>
      </rPr>
      <t>Confirm that the exhaust outlet does not terminate near a common area or within 25’ (7.6m) of any building intake source.  (ANSI/AAMI ST41 Guidance)</t>
    </r>
  </si>
  <si>
    <t>Customer &amp; Equipment Record Verification:</t>
  </si>
  <si>
    <t>1.  Verify Customer &amp; Sterilizer Records above.  
     (Note any changes or updates)</t>
  </si>
  <si>
    <t>1.  Document Sterilizer Installed Location by means of photograph or Sketch.</t>
  </si>
  <si>
    <t>2.  Document Sterilizer Exhaust hose configuration by means of Photograph or Sketch.</t>
  </si>
  <si>
    <t>3.  Verify cabinet is level and stable.</t>
  </si>
  <si>
    <t>MEASURED</t>
  </si>
  <si>
    <t>Y</t>
  </si>
  <si>
    <t>IF LESS THAN 35%RH, USE OF HUMIDICHIP IS RECOMMENDED</t>
  </si>
  <si>
    <t>IF LESS THAN 20°C, STERILIZER MAY BE SLOW TO REACH SET TEMPERATURE AFTER LOADING</t>
  </si>
  <si>
    <t>NIST Sensor:</t>
  </si>
  <si>
    <t>Sterilizer:</t>
  </si>
  <si>
    <t>Acceptance Criteria:</t>
  </si>
  <si>
    <t>Purge V (&gt; 5.0)</t>
  </si>
  <si>
    <t>Vent V (&gt; 0.25)</t>
  </si>
  <si>
    <t>Back P (&lt; 15)</t>
  </si>
  <si>
    <t>Fan (&gt; 70%)</t>
  </si>
  <si>
    <t>&lt; -0.22 psi</t>
  </si>
  <si>
    <t>Optimal Purge Pump Flow Performance Criteria:</t>
  </si>
  <si>
    <t xml:space="preserve">
&gt; 1.34 cfm</t>
  </si>
  <si>
    <t>Optimal Vent Pump Flow Performance Criteria:</t>
  </si>
  <si>
    <t>Billable Repair Materials Installed</t>
  </si>
  <si>
    <t>Material Description</t>
  </si>
  <si>
    <t>Quantity</t>
  </si>
  <si>
    <t>Part Number</t>
  </si>
  <si>
    <t>Lot Number</t>
  </si>
  <si>
    <r>
      <t xml:space="preserve">3.  Based upon Pump test data in "As Found" table above; Replace any pumps which do not meet
     performance requirements.  </t>
    </r>
    <r>
      <rPr>
        <i/>
        <sz val="11"/>
        <color theme="1"/>
        <rFont val="Calibri"/>
        <family val="2"/>
        <scheme val="minor"/>
      </rPr>
      <t>Note: Proactive replacement is recommended at limit +5%.</t>
    </r>
  </si>
  <si>
    <r>
      <t xml:space="preserve">4.  Based upon Purge Probe Valve test data in "As Found" table above; Replace any Valves which do
     not meet performance requirements.  </t>
    </r>
    <r>
      <rPr>
        <i/>
        <sz val="11"/>
        <color theme="1"/>
        <rFont val="Calibri"/>
        <family val="2"/>
        <scheme val="minor"/>
      </rPr>
      <t>Note: Proactive replacement is recommended at limit +5%.</t>
    </r>
  </si>
  <si>
    <t>6.  Inspect Sterilizer Internal Tubing for presence of hose clamps at 
     all exhaust tube barb fitting locations.</t>
  </si>
  <si>
    <t>7.  Inspect tube and cable routing within sterilizer top assembly; ensure that tubes and 
     cables cannot rub adjacent objects due to vibration.  Tie tubes and cables as needed.</t>
  </si>
  <si>
    <t>8.  Inspect Pump/Cage clearance; ensure that minimum 
     2mm clearance is present surrounding pumps.</t>
  </si>
  <si>
    <t>No-Charge Preventative Maintenance Materials Used:</t>
  </si>
  <si>
    <t>Internal Tubing Kit</t>
  </si>
  <si>
    <t>3.  Connect Flow Meter to Purge Probe Tube;
       Record flow rate in Diagnostics Mode.</t>
  </si>
  <si>
    <t>4.  Connect Flow Meter to Vent inlet connector at
       rear upper left corner of cabinet interior and
       record flow rate in Diagnostics Mode.</t>
  </si>
  <si>
    <t>Complete applicable Steps 6 through 13 if Purge or Vent Pumps have been replaced during service.</t>
  </si>
  <si>
    <r>
      <t xml:space="preserve">6.  Connect Vacuum Meter to Inlet tube of </t>
    </r>
    <r>
      <rPr>
        <b/>
        <sz val="11"/>
        <color theme="1"/>
        <rFont val="Calibri"/>
        <family val="2"/>
        <scheme val="minor"/>
      </rPr>
      <t>Vent Pump</t>
    </r>
    <r>
      <rPr>
        <sz val="11"/>
        <color theme="1"/>
        <rFont val="Calibri"/>
        <family val="2"/>
        <scheme val="minor"/>
      </rPr>
      <t>.</t>
    </r>
  </si>
  <si>
    <t>8.  Turn on Power to the Sterilizer; Press Start to
       Initialize Self Test; record Vent Pump
       Obtainable Vacuum.</t>
  </si>
  <si>
    <r>
      <t xml:space="preserve">10.  Connect Vacuum Meter to Inlet tube of </t>
    </r>
    <r>
      <rPr>
        <b/>
        <sz val="11"/>
        <color theme="1"/>
        <rFont val="Calibri"/>
        <family val="2"/>
        <scheme val="minor"/>
      </rPr>
      <t>Purge Pump</t>
    </r>
    <r>
      <rPr>
        <sz val="11"/>
        <color theme="1"/>
        <rFont val="Calibri"/>
        <family val="2"/>
        <scheme val="minor"/>
      </rPr>
      <t>.</t>
    </r>
  </si>
  <si>
    <t>12.  Turn on Power to the Sterilizer; Press Start to
       Initialize Self Test; record Vent Pump
       Obtainable Vacuum.</t>
  </si>
  <si>
    <t>13.  Disconnect Power Cord From Sterilizer.</t>
  </si>
  <si>
    <t>Complete Steps 14 &amp; 15 if purge probe has been replaced.</t>
  </si>
  <si>
    <t>14.  Ensure that no unauthorized personnel are within 3 feet of the Sterilizer; Connect Power Cord to Sterilizer.</t>
  </si>
  <si>
    <t>15.  With Sterilizer operating in Diagnostics Mode; 
       Record Purge Probe Valve Vacuum Value</t>
  </si>
  <si>
    <t>16. Turn On Sterilizer, press start, record Pump Hours. (Photograph screen)</t>
  </si>
  <si>
    <t>17.  Run Sterilizer Diagnostics; Verify Purge V, Vent V, &amp; Back P all indicate "0.0" at start of sequence.
       (Photograph screen)</t>
  </si>
  <si>
    <t>18.  Allow Diagnostics to continue; 
       Record sensor values
       (Photograph screen)</t>
  </si>
  <si>
    <t>19.  Disconnect power cable from sterilizer.</t>
  </si>
  <si>
    <t>As Left Sterilizer Observations (Continued):</t>
  </si>
  <si>
    <t>Operator Name:</t>
  </si>
  <si>
    <t>Key Op Certified:</t>
  </si>
  <si>
    <t>DATE:</t>
  </si>
  <si>
    <t xml:space="preserve">ECN #               </t>
  </si>
  <si>
    <t>Date</t>
  </si>
  <si>
    <t>Rev.</t>
  </si>
  <si>
    <t>Description of Revision</t>
  </si>
  <si>
    <t>170008-2017</t>
  </si>
  <si>
    <t>29-12-17</t>
  </si>
  <si>
    <t>Initial Release</t>
  </si>
  <si>
    <t>180001-2018</t>
  </si>
  <si>
    <t>Update for ISO 13485:2016</t>
  </si>
  <si>
    <t>AS FOUND PHOTOGRAPHS:</t>
  </si>
  <si>
    <t>AS LEFT PHOTOGRAPHS:</t>
  </si>
  <si>
    <t>MINIMIUM AIR FLOW REQUIRED FOR 10 CABINET AIR CHANGES PER HOUR IS 0.84 CUBIC FEET PER MINUTE (cfm)</t>
  </si>
  <si>
    <t>&lt;-5.42 psi</t>
  </si>
  <si>
    <t>9.  Confirm exhaust bulkhead fitting lock ring is tight.</t>
  </si>
  <si>
    <t>2.  Replace head unit cooling fan &amp; Head filters.</t>
  </si>
  <si>
    <t>Bag Label Printer Roll</t>
  </si>
  <si>
    <t>SN55000001</t>
  </si>
  <si>
    <t>20.  Confirm Vent &amp; Exhaust Tubes are secured to tube support post.</t>
  </si>
  <si>
    <t>21.  Confirm minimum 2mm pump/cage clearance.</t>
  </si>
  <si>
    <t>22.  Confirm no tools or debris from service remain within sterilizer head assembly.</t>
  </si>
  <si>
    <t>23.  Document Sterilizer head assembly by means of Photograph (with Lot #).</t>
  </si>
  <si>
    <t>24.  Inspect tubes and cables for potential rub locations.</t>
  </si>
  <si>
    <t>25.  Confirm presence of mechanical hose clamps at all exhaust tube fittings (9 locations)</t>
  </si>
  <si>
    <t>26.  Install Top Cover.</t>
  </si>
  <si>
    <t>27.  Run Sterilizer Diagnostics; Verify Purge V, Vent V, &amp; Back P all indicate "0.0" at start of sequence.
       (Photograph screen)</t>
  </si>
  <si>
    <t>28.  Allow Diagnostics to continue; 
     Record sensor values
     (photograph screen if possible)</t>
  </si>
  <si>
    <r>
      <t xml:space="preserve">29.  Cabinet temperature sensor Calibration Verification.
       Acceptance Criteria: 50°C </t>
    </r>
    <r>
      <rPr>
        <sz val="11"/>
        <color theme="1"/>
        <rFont val="Calibri"/>
        <family val="2"/>
      </rPr>
      <t>±</t>
    </r>
    <r>
      <rPr>
        <sz val="11"/>
        <color theme="1"/>
        <rFont val="Calibri"/>
        <family val="2"/>
        <scheme val="minor"/>
      </rPr>
      <t xml:space="preserve"> 0.5°C</t>
    </r>
  </si>
  <si>
    <t>30.  Verify Sterilizer runs quietly &amp; without rattles.</t>
  </si>
  <si>
    <t>31.  Capture Photograph of fully purged Sterilization Bag.</t>
  </si>
  <si>
    <t>32.  Verify successful start of 3 Hour Cycle.</t>
  </si>
  <si>
    <t>33.  Verify successful start of 5 Hour Cycle.</t>
  </si>
  <si>
    <t>34.  Verify successful start of 12 Hour Cycle.</t>
  </si>
  <si>
    <t>35.  Verify successful start of 24 Hour cycle.</t>
  </si>
  <si>
    <t>36. Confirm Function of Label Printer (Photograph Printed Label)</t>
  </si>
  <si>
    <t>37. Attach Next Service Due Label to cabinet door.</t>
  </si>
  <si>
    <t>38.  Document Sterilizer "As Left" Location by means of photograph or Sketch.</t>
  </si>
  <si>
    <t>12.  Confirm Door Open Alarm function.</t>
  </si>
  <si>
    <t>13.  Replace Bag Label Printer roll.</t>
  </si>
  <si>
    <t>5.  With door closed; Verify door lock engagement &amp; about 2mm door sensor gap.</t>
  </si>
  <si>
    <t>6.  Inspect cabinet door hinges for wear.</t>
  </si>
  <si>
    <t>7.  Verify Door Open Alarm Function (Proximity sensor position).</t>
  </si>
  <si>
    <t>3.  Locate &amp; Confirm exhaust outlet is free of visible clogs or obstructions, and located such to minimize rain or storm water incursion. Document location by Photograph or Sketch.</t>
  </si>
  <si>
    <t xml:space="preserve">2. Confirm that the sterilizer is connected to a dedicated exhaust run (Note any changes or updates to the exhaust system) </t>
  </si>
  <si>
    <t xml:space="preserve">                                                          Revision History</t>
  </si>
  <si>
    <t>4. Verify that the sterilizer is connected to a dedicated, unswitched, grounded power receptacle of the correct rating with no GFCI and that the Smart Power, power conditioner is in use. Document by Photo</t>
  </si>
  <si>
    <t>SN7471</t>
  </si>
  <si>
    <t>AN1000.97</t>
  </si>
  <si>
    <t>Content Approval:  Date: Brian Ross   See M-Files
Authorizer: Date: Ann Holt  See M-Files
Distributed: M-Files</t>
  </si>
  <si>
    <t>2020038-2020</t>
  </si>
  <si>
    <t>See M-Files</t>
  </si>
  <si>
    <t>Updated for SCAR 2020105 submitted by manufacturer, 
Item # 4 added</t>
  </si>
  <si>
    <t xml:space="preserve">References: 
21 CFR 820.200 Servicing
21 CFR 803 Medical Device Reporting
</t>
  </si>
  <si>
    <t>9.  With door closed; Inspect door seal for visible signs of gaps or leaks.</t>
  </si>
  <si>
    <t>10. Suspend calibrated temperature sensor in center of cabinet.  
    Route sensor to outside of cabinet ensuring minimal seal deformation upon door close.</t>
  </si>
  <si>
    <t>11. Turn On Sterilizer, press start, record Pump Hours. (Photograph screen if possible)</t>
  </si>
  <si>
    <r>
      <t>12. Allow Sterilizer to heat to standard operating temperature. (50</t>
    </r>
    <r>
      <rPr>
        <sz val="11"/>
        <color theme="1"/>
        <rFont val="Calibri"/>
        <family val="2"/>
      </rPr>
      <t>°C)</t>
    </r>
  </si>
  <si>
    <t>13.  Perform Leak Check on Exhaust Hose as directed by Manual.</t>
  </si>
  <si>
    <t>14.  Inspect Circulation Fan for rpm, bearing bind, or noise during operation. 
       (Recommended replacement interval is 3 yrs.)</t>
  </si>
  <si>
    <t>15. Install test bag onto Purge Probe, allow Sterilizer to Purge; 
      Photograph fully purged Sterilization Chamber.</t>
  </si>
  <si>
    <t>16.  Confirm Bag Label Printer Function (Document sample Label by photograph)</t>
  </si>
  <si>
    <t>17.  Run Sterilizer Diagnostics; Verify Purge V, Vent V, &amp; Back P all indicate "0.0" at start of
       sequence. (Photograph screen)</t>
  </si>
  <si>
    <t>18.  Record Relative Humidity in Area of Sterilizer. (% RH)</t>
  </si>
  <si>
    <t>19.  Record Temperature in Area of Sterilizer. (°C)</t>
  </si>
  <si>
    <r>
      <t>20.  Cabinet temperature sensor.
       Acceptance Criteria: 50</t>
    </r>
    <r>
      <rPr>
        <sz val="11"/>
        <color theme="1"/>
        <rFont val="Calibri"/>
        <family val="2"/>
      </rPr>
      <t>°C ±</t>
    </r>
    <r>
      <rPr>
        <sz val="11"/>
        <color theme="1"/>
        <rFont val="Calibri"/>
        <family val="2"/>
        <scheme val="minor"/>
      </rPr>
      <t xml:space="preserve"> 0.5°C</t>
    </r>
  </si>
  <si>
    <t>21.  With Sterilizer operating in Diagnostics Mode; Record sensor values (Photograph screen)</t>
  </si>
  <si>
    <t>22.  With Sterilizer operating in Diagnostics Mode; Record Purge Probe Valve Vacuum Value</t>
  </si>
  <si>
    <t>23.  Connect Flow Meter to Purge Probe Tube; Record flow rate in Diagnostics Mode.</t>
  </si>
  <si>
    <t>24.  Connect Flow Meter to Vent inlet connector at rear upper left corner of cabinet interior and record flow rate in Diagnostics Mode.</t>
  </si>
  <si>
    <t>25.  Disconnect Power Cord From Sterilizer.</t>
  </si>
  <si>
    <t>26.  Remove Top Cover from Sterilizer. 
       (Note Any Observations &amp; Photograph Interior, ensuring that Lot Label is captured within image)</t>
  </si>
  <si>
    <t>27.  Connect Vacuum Meter to Inlet tube of Vent Pump.</t>
  </si>
  <si>
    <t>28.  Ensure that no unauthorized personnel are within 3 feet of the Sterilizer; Connect Power Cord to Sterilizer.</t>
  </si>
  <si>
    <t>29.  Turn on Power to the Sterilizer; Press Start to
       Initialize Self Test; record Vent Pump
       Obtainable Vacuum.</t>
  </si>
  <si>
    <t>30.  Disconnect Power Cord From Sterilizer.</t>
  </si>
  <si>
    <t>31.  Reconnect Vent Pump Tube Harness.</t>
  </si>
  <si>
    <t>32.  Connect Vacuum Meter to Inlet tube of Purge Pump.</t>
  </si>
  <si>
    <t>33.  Ensure that no unauthorized personnel are within 3 feet of the Sterilizer; Connect Power Cord to Sterilizer.</t>
  </si>
  <si>
    <t>34.  Turn on Power to the Sterilizer; Press Start to
       Initialize Self Test; record Purge Pump
       Obtainable Vacuum.</t>
  </si>
  <si>
    <t>35.  Disconnect Power Cord From Sterilizer.</t>
  </si>
  <si>
    <t>8.Using a polarity tester verify that when energized, the door magnet and solenoid are oriented so that the magnetic poles are aligned. (If the magnet is North pole up, door solenoid should be North pole up)</t>
  </si>
  <si>
    <t>AN4000.01</t>
  </si>
  <si>
    <t>King</t>
  </si>
  <si>
    <t>Reed</t>
  </si>
  <si>
    <t>R3030</t>
  </si>
  <si>
    <t>NA</t>
  </si>
  <si>
    <t>No pump cages on EO4</t>
  </si>
  <si>
    <t>N/A</t>
  </si>
  <si>
    <t>75301112C17</t>
  </si>
  <si>
    <t>Traceable</t>
  </si>
  <si>
    <t>ZM-90080-06</t>
  </si>
  <si>
    <t>Fluke</t>
  </si>
  <si>
    <t>57312124MV</t>
  </si>
  <si>
    <t xml:space="preserve">Technician Signature:   </t>
  </si>
  <si>
    <t>Contact Andersen rep for list of personnel</t>
  </si>
  <si>
    <t>APPROVED: Liz Krewson                                                                SIGNED: See M files</t>
  </si>
  <si>
    <t>See M Files</t>
  </si>
  <si>
    <t>To be checked at next service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</si>
</sst>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sz val="10"/>
      <color theme="1"/>
      <name val="Calibri"/>
      <family val="2"/>
      <scheme val="minor"/>
    </font>
    <font>
      <sz val="11"/>
      <color theme="1"/>
      <name val="Calibri"/>
      <family val="2"/>
    </font>
    <font>
      <b/>
      <sz val="11"/>
      <color theme="1"/>
      <name val="Calibri"/>
      <family val="2"/>
      <scheme val="minor"/>
    </font>
    <font>
      <sz val="7"/>
      <color theme="1"/>
      <name val="Calibri"/>
      <family val="2"/>
      <scheme val="minor"/>
    </font>
    <font>
      <sz val="6"/>
      <color theme="1"/>
      <name val="Calibri"/>
      <family val="2"/>
      <scheme val="minor"/>
    </font>
    <font>
      <i/>
      <sz val="11"/>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theme="4" tint="0.39997558519241921"/>
        <bgColor indexed="65"/>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7"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8" fillId="2" borderId="0" applyNumberFormat="0" applyBorder="0" applyAlignment="0" applyProtection="0"/>
    <xf numFmtId="0" fontId="8" fillId="9" borderId="0" applyNumberFormat="0" applyBorder="0" applyAlignment="0" applyProtection="0"/>
  </cellStyleXfs>
  <cellXfs count="206">
    <xf numFmtId="0" fontId="0" fillId="0" borderId="0" xfId="0"/>
    <xf numFmtId="0" fontId="0" fillId="0" borderId="0" xfId="0" applyAlignment="1">
      <alignment horizontal="left" vertical="center" wrapText="1"/>
    </xf>
    <xf numFmtId="0" fontId="0" fillId="0" borderId="6" xfId="0" applyBorder="1" applyAlignment="1">
      <alignment horizontal="left" vertical="center"/>
    </xf>
    <xf numFmtId="0" fontId="0" fillId="0" borderId="1" xfId="0" applyBorder="1" applyAlignment="1" applyProtection="1">
      <alignment horizontal="center" vertical="center"/>
      <protection locked="0"/>
    </xf>
    <xf numFmtId="0" fontId="0" fillId="0" borderId="1" xfId="0" applyBorder="1" applyAlignment="1">
      <alignment horizontal="left" vertical="center"/>
    </xf>
    <xf numFmtId="0" fontId="0" fillId="0" borderId="2" xfId="0" applyBorder="1" applyAlignment="1" applyProtection="1">
      <alignment horizontal="center" vertical="center"/>
      <protection locked="0"/>
    </xf>
    <xf numFmtId="0" fontId="0" fillId="0" borderId="1" xfId="0" applyBorder="1" applyAlignment="1">
      <alignment horizontal="center"/>
    </xf>
    <xf numFmtId="0" fontId="0" fillId="0" borderId="10" xfId="0" applyBorder="1" applyAlignment="1">
      <alignment horizontal="right" vertical="center" wrapText="1"/>
    </xf>
    <xf numFmtId="0" fontId="0" fillId="0" borderId="6" xfId="0" applyBorder="1" applyAlignment="1" applyProtection="1">
      <alignment horizontal="center" vertical="center"/>
      <protection locked="0"/>
    </xf>
    <xf numFmtId="0" fontId="0" fillId="0" borderId="19" xfId="0" applyBorder="1" applyAlignment="1">
      <alignment horizontal="right" vertical="center" wrapText="1"/>
    </xf>
    <xf numFmtId="0" fontId="0" fillId="0" borderId="9" xfId="0" applyBorder="1" applyAlignment="1">
      <alignment horizontal="left" vertical="center" wrapText="1"/>
    </xf>
    <xf numFmtId="0" fontId="0" fillId="0" borderId="1" xfId="0" applyBorder="1" applyAlignment="1">
      <alignment horizontal="center" vertical="center"/>
    </xf>
    <xf numFmtId="0" fontId="0" fillId="0" borderId="1" xfId="0" applyBorder="1" applyProtection="1">
      <protection locked="0"/>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right" vertical="top"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0" fillId="0" borderId="10" xfId="0" applyBorder="1" applyAlignment="1">
      <alignment horizontal="right" vertical="top" wrapText="1"/>
    </xf>
    <xf numFmtId="0" fontId="0" fillId="0" borderId="1" xfId="0" applyBorder="1" applyAlignment="1">
      <alignment horizontal="right"/>
    </xf>
    <xf numFmtId="0" fontId="0" fillId="0" borderId="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 xfId="0" applyBorder="1" applyAlignment="1">
      <alignment horizontal="right"/>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right" vertical="center"/>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lignment horizontal="right" vertical="center" wrapText="1"/>
    </xf>
    <xf numFmtId="0" fontId="0" fillId="0" borderId="1" xfId="0" applyBorder="1" applyAlignment="1" applyProtection="1">
      <alignment horizontal="left" vertical="center"/>
      <protection locked="0"/>
    </xf>
    <xf numFmtId="0" fontId="0" fillId="0" borderId="0" xfId="0" applyProtection="1">
      <protection locked="0"/>
    </xf>
    <xf numFmtId="0" fontId="0" fillId="0" borderId="13" xfId="0" applyBorder="1" applyAlignment="1">
      <alignment horizontal="right" vertical="center" wrapText="1"/>
    </xf>
    <xf numFmtId="0" fontId="0" fillId="0" borderId="1" xfId="0" applyBorder="1" applyAlignment="1">
      <alignment vertical="top" wrapText="1"/>
    </xf>
    <xf numFmtId="0" fontId="0" fillId="0" borderId="1" xfId="0" applyBorder="1" applyAlignment="1" applyProtection="1">
      <alignment horizontal="center" vertical="top"/>
      <protection locked="0"/>
    </xf>
    <xf numFmtId="0" fontId="0" fillId="0" borderId="1" xfId="0" applyBorder="1" applyAlignment="1">
      <alignment horizontal="center" vertical="top" wrapText="1"/>
    </xf>
    <xf numFmtId="0" fontId="0" fillId="0" borderId="0" xfId="0" applyAlignment="1">
      <alignment vertical="top"/>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xf numFmtId="0" fontId="0" fillId="3" borderId="0" xfId="0" applyFill="1"/>
    <xf numFmtId="0" fontId="0" fillId="4" borderId="1" xfId="0" applyFill="1" applyBorder="1" applyAlignment="1">
      <alignment vertical="center"/>
    </xf>
    <xf numFmtId="0" fontId="0" fillId="4" borderId="1" xfId="0" applyFill="1" applyBorder="1" applyAlignment="1">
      <alignment horizontal="center" vertical="center"/>
    </xf>
    <xf numFmtId="0" fontId="8" fillId="2" borderId="1" xfId="1" applyBorder="1" applyAlignment="1">
      <alignment horizontal="center"/>
    </xf>
    <xf numFmtId="0" fontId="0" fillId="6" borderId="1" xfId="0" applyFill="1" applyBorder="1" applyAlignment="1">
      <alignment horizontal="right"/>
    </xf>
    <xf numFmtId="0" fontId="0" fillId="6" borderId="1" xfId="0" applyFill="1" applyBorder="1" applyAlignment="1">
      <alignment horizontal="center" vertical="center"/>
    </xf>
    <xf numFmtId="0" fontId="0" fillId="4" borderId="6" xfId="0" applyFill="1" applyBorder="1" applyAlignment="1">
      <alignment horizontal="center"/>
    </xf>
    <xf numFmtId="0" fontId="6" fillId="0" borderId="1" xfId="0" applyFont="1" applyBorder="1" applyAlignment="1">
      <alignment horizontal="center" wrapText="1"/>
    </xf>
    <xf numFmtId="0" fontId="0" fillId="4" borderId="1" xfId="0" applyFill="1" applyBorder="1" applyAlignment="1">
      <alignment horizontal="center"/>
    </xf>
    <xf numFmtId="0" fontId="0" fillId="6" borderId="1" xfId="0" applyFill="1" applyBorder="1" applyAlignment="1">
      <alignment horizontal="center"/>
    </xf>
    <xf numFmtId="0" fontId="0" fillId="4" borderId="14" xfId="0" applyFill="1" applyBorder="1" applyAlignment="1" applyProtection="1">
      <alignment horizontal="center" vertical="center"/>
      <protection locked="0"/>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righ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6" borderId="1" xfId="0" applyFill="1" applyBorder="1"/>
    <xf numFmtId="14" fontId="0" fillId="0" borderId="1" xfId="0" applyNumberFormat="1" applyBorder="1" applyAlignment="1">
      <alignment horizontal="center"/>
    </xf>
    <xf numFmtId="0" fontId="0" fillId="0" borderId="1" xfId="0" applyBorder="1" applyAlignment="1" applyProtection="1">
      <alignment wrapText="1"/>
      <protection locked="0"/>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4" fontId="0" fillId="0" borderId="1" xfId="0" applyNumberFormat="1" applyBorder="1" applyAlignment="1" applyProtection="1">
      <alignment horizontal="center" vertical="center"/>
      <protection locked="0"/>
    </xf>
    <xf numFmtId="0" fontId="4" fillId="8" borderId="3" xfId="0" applyFont="1"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0" borderId="1" xfId="0" applyBorder="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lignment horizontal="right" vertical="center"/>
    </xf>
    <xf numFmtId="0" fontId="0" fillId="0" borderId="4" xfId="0" applyBorder="1" applyAlignment="1">
      <alignment horizontal="right"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xf numFmtId="0" fontId="8" fillId="2" borderId="2" xfId="1" applyBorder="1" applyAlignment="1">
      <alignment horizontal="center"/>
    </xf>
    <xf numFmtId="0" fontId="8" fillId="2" borderId="4" xfId="1" applyBorder="1" applyAlignment="1">
      <alignment horizont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1" fillId="0" borderId="0" xfId="0" applyFont="1" applyAlignment="1">
      <alignment horizontal="center" vertical="center"/>
    </xf>
    <xf numFmtId="0" fontId="8" fillId="2" borderId="1" xfId="1" applyBorder="1" applyAlignment="1">
      <alignment vertical="center"/>
    </xf>
    <xf numFmtId="0" fontId="0" fillId="0" borderId="1" xfId="0" applyBorder="1" applyAlignment="1">
      <alignment vertical="top" wrapText="1"/>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 fillId="0" borderId="0" xfId="0" applyFont="1" applyAlignment="1">
      <alignment horizontal="center" vertical="center" wrapText="1"/>
    </xf>
    <xf numFmtId="14" fontId="0" fillId="0" borderId="2" xfId="0" applyNumberFormat="1" applyBorder="1" applyAlignment="1" applyProtection="1">
      <alignment horizontal="left" vertical="center"/>
      <protection locked="0"/>
    </xf>
    <xf numFmtId="14" fontId="0" fillId="0" borderId="3" xfId="0" applyNumberFormat="1" applyBorder="1" applyAlignment="1" applyProtection="1">
      <alignment horizontal="left" vertical="center"/>
      <protection locked="0"/>
    </xf>
    <xf numFmtId="14" fontId="0" fillId="0" borderId="4" xfId="0" applyNumberFormat="1" applyBorder="1" applyAlignment="1" applyProtection="1">
      <alignment horizontal="left" vertical="center"/>
      <protection locked="0"/>
    </xf>
    <xf numFmtId="0" fontId="0" fillId="0" borderId="1" xfId="0" applyBorder="1" applyAlignment="1">
      <alignment horizontal="lef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pplyProtection="1">
      <alignment horizontal="center" vertical="top"/>
      <protection locked="0"/>
    </xf>
    <xf numFmtId="0" fontId="0" fillId="0" borderId="4" xfId="0" applyBorder="1" applyAlignment="1" applyProtection="1">
      <alignment horizontal="center" vertical="top"/>
      <protection locked="0"/>
    </xf>
    <xf numFmtId="0" fontId="0" fillId="0" borderId="1" xfId="0" applyBorder="1" applyAlignment="1">
      <alignment vertical="center" wrapText="1"/>
    </xf>
    <xf numFmtId="0" fontId="0" fillId="0" borderId="1" xfId="0" applyBorder="1" applyAlignment="1">
      <alignment horizontal="left" vertical="center" wrapText="1"/>
    </xf>
    <xf numFmtId="0" fontId="8" fillId="2" borderId="2" xfId="1" applyBorder="1" applyAlignment="1">
      <alignment vertical="center"/>
    </xf>
    <xf numFmtId="0" fontId="8" fillId="2" borderId="3" xfId="1" applyBorder="1" applyAlignment="1">
      <alignment vertical="center"/>
    </xf>
    <xf numFmtId="0" fontId="8" fillId="2" borderId="4" xfId="1"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3" xfId="0" applyBorder="1" applyAlignment="1">
      <alignment wrapText="1"/>
    </xf>
    <xf numFmtId="0" fontId="0" fillId="0" borderId="4" xfId="0" applyBorder="1" applyAlignment="1">
      <alignment wrapText="1"/>
    </xf>
    <xf numFmtId="0" fontId="0" fillId="0" borderId="18"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0" fillId="0" borderId="1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6" borderId="2" xfId="0" applyFill="1" applyBorder="1" applyAlignment="1">
      <alignment horizontal="left"/>
    </xf>
    <xf numFmtId="0" fontId="0" fillId="6" borderId="3" xfId="0" applyFill="1" applyBorder="1" applyAlignment="1">
      <alignment horizontal="left"/>
    </xf>
    <xf numFmtId="0" fontId="0" fillId="6" borderId="4" xfId="0" applyFill="1" applyBorder="1" applyAlignment="1">
      <alignment horizontal="left"/>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8"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right" vertical="top" wrapText="1"/>
    </xf>
    <xf numFmtId="0" fontId="0" fillId="0" borderId="0" xfId="0" applyAlignment="1">
      <alignment horizontal="right" vertical="top" wrapText="1"/>
    </xf>
    <xf numFmtId="0" fontId="0" fillId="0" borderId="12" xfId="0" applyBorder="1" applyAlignment="1">
      <alignment horizontal="righ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4" borderId="3" xfId="0" applyFill="1" applyBorder="1" applyAlignment="1">
      <alignment vertical="center"/>
    </xf>
    <xf numFmtId="0" fontId="0" fillId="4" borderId="4" xfId="0" applyFill="1" applyBorder="1" applyAlignment="1">
      <alignment vertical="center"/>
    </xf>
    <xf numFmtId="0" fontId="0" fillId="4" borderId="11" xfId="0" applyFill="1" applyBorder="1" applyAlignment="1">
      <alignment horizontal="center"/>
    </xf>
    <xf numFmtId="0" fontId="0" fillId="4" borderId="13" xfId="0" applyFill="1" applyBorder="1" applyAlignment="1">
      <alignment horizontal="center"/>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7" borderId="7" xfId="0" applyFill="1" applyBorder="1" applyAlignment="1">
      <alignment horizontal="left" vertical="center"/>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8" fillId="9" borderId="23" xfId="2" applyBorder="1" applyAlignment="1">
      <alignment vertical="center" wrapText="1"/>
    </xf>
    <xf numFmtId="0" fontId="0" fillId="0" borderId="1" xfId="0" applyBorder="1" applyAlignment="1" applyProtection="1">
      <alignment horizontal="left"/>
      <protection locked="0"/>
    </xf>
    <xf numFmtId="0" fontId="0" fillId="0" borderId="3" xfId="0" applyBorder="1" applyAlignment="1">
      <alignment horizontal="center"/>
    </xf>
    <xf numFmtId="0" fontId="0" fillId="4" borderId="2" xfId="0" applyFill="1" applyBorder="1" applyAlignment="1">
      <alignment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4" borderId="1" xfId="0" applyFill="1" applyBorder="1" applyAlignment="1">
      <alignment horizontal="center"/>
    </xf>
    <xf numFmtId="0" fontId="8" fillId="9" borderId="2" xfId="2" applyBorder="1" applyAlignment="1">
      <alignment horizontal="left" vertical="center" wrapText="1"/>
    </xf>
    <xf numFmtId="0" fontId="8" fillId="9" borderId="3" xfId="2" applyBorder="1" applyAlignment="1">
      <alignment horizontal="left" vertical="center" wrapText="1"/>
    </xf>
    <xf numFmtId="0" fontId="8" fillId="9" borderId="4" xfId="2" applyBorder="1" applyAlignment="1">
      <alignment horizontal="left" vertical="center" wrapText="1"/>
    </xf>
    <xf numFmtId="0" fontId="0" fillId="0" borderId="8" xfId="0" applyBorder="1" applyAlignment="1">
      <alignment vertical="top" wrapText="1"/>
    </xf>
    <xf numFmtId="0" fontId="0" fillId="0" borderId="18" xfId="0" applyBorder="1" applyAlignment="1">
      <alignment vertical="top" wrapText="1"/>
    </xf>
    <xf numFmtId="0" fontId="0" fillId="0" borderId="11" xfId="0" applyBorder="1" applyAlignment="1">
      <alignment vertical="top" wrapText="1"/>
    </xf>
    <xf numFmtId="0" fontId="0" fillId="0" borderId="1" xfId="0" applyBorder="1"/>
    <xf numFmtId="0" fontId="0" fillId="0" borderId="12" xfId="0" applyBorder="1" applyAlignment="1">
      <alignment horizontal="center"/>
    </xf>
    <xf numFmtId="0" fontId="0" fillId="6" borderId="1" xfId="0" applyFill="1" applyBorder="1"/>
    <xf numFmtId="0" fontId="0" fillId="4" borderId="1" xfId="0" applyFill="1" applyBorder="1" applyAlignment="1">
      <alignment vertical="center"/>
    </xf>
    <xf numFmtId="0" fontId="0" fillId="4" borderId="20" xfId="0" applyFill="1" applyBorder="1" applyAlignment="1">
      <alignment horizontal="left"/>
    </xf>
    <xf numFmtId="0" fontId="0" fillId="4" borderId="21" xfId="0" applyFill="1" applyBorder="1" applyAlignment="1">
      <alignment horizontal="left"/>
    </xf>
    <xf numFmtId="0" fontId="0" fillId="4" borderId="22" xfId="0" applyFill="1" applyBorder="1" applyAlignment="1">
      <alignment horizontal="left"/>
    </xf>
    <xf numFmtId="0" fontId="2" fillId="6" borderId="20" xfId="0" applyFont="1" applyFill="1" applyBorder="1" applyAlignment="1">
      <alignment horizontal="left"/>
    </xf>
    <xf numFmtId="0" fontId="2" fillId="6" borderId="21" xfId="0" applyFont="1" applyFill="1" applyBorder="1" applyAlignment="1">
      <alignment horizontal="left"/>
    </xf>
    <xf numFmtId="0" fontId="2" fillId="6" borderId="22" xfId="0" applyFont="1" applyFill="1" applyBorder="1" applyAlignment="1">
      <alignment horizontal="left"/>
    </xf>
    <xf numFmtId="0" fontId="2" fillId="6" borderId="15" xfId="0" applyFont="1" applyFill="1" applyBorder="1" applyAlignment="1">
      <alignment horizontal="left"/>
    </xf>
    <xf numFmtId="0" fontId="2" fillId="6" borderId="16" xfId="0" applyFont="1" applyFill="1" applyBorder="1" applyAlignment="1">
      <alignment horizontal="left"/>
    </xf>
    <xf numFmtId="0" fontId="2" fillId="6" borderId="17" xfId="0" applyFont="1" applyFill="1" applyBorder="1" applyAlignment="1">
      <alignment horizontal="left"/>
    </xf>
  </cellXfs>
  <cellStyles count="3">
    <cellStyle name="60% - Accent1" xfId="1" builtinId="32"/>
    <cellStyle name="60% - Accent4" xfId="2" builtinId="44"/>
    <cellStyle name="Normal" xfId="0" builtinId="0"/>
  </cellStyles>
  <dxfs count="9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customXml" Target="../ink/ink1.xml"/><Relationship Id="rId10"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977934</xdr:colOff>
      <xdr:row>165</xdr:row>
      <xdr:rowOff>158068</xdr:rowOff>
    </xdr:from>
    <xdr:to>
      <xdr:col>4</xdr:col>
      <xdr:colOff>978294</xdr:colOff>
      <xdr:row>165</xdr:row>
      <xdr:rowOff>158428</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AC043074-560F-944C-BD50-FBD37D8FF467}"/>
                </a:ext>
                <a:ext uri="{147F2762-F138-4A5C-976F-8EAC2B608ADB}">
                  <a16:predDERef xmlns:a16="http://schemas.microsoft.com/office/drawing/2014/main" pred="{7253F5B1-342A-3C41-96A3-EDF24AC688C9}"/>
                </a:ext>
              </a:extLst>
            </xdr14:cNvPr>
            <xdr14:cNvContentPartPr/>
          </xdr14:nvContentPartPr>
          <xdr14:nvPr macro=""/>
          <xdr14:xfrm>
            <a:off x="7771320" y="41811840"/>
            <a:ext cx="360" cy="360"/>
          </xdr14:xfrm>
        </xdr:contentPart>
      </mc:Choice>
      <mc:Fallback xmlns="">
        <xdr:pic>
          <xdr:nvPicPr>
            <xdr:cNvPr id="6" name="Ink 5">
              <a:extLst>
                <a:ext uri="{FF2B5EF4-FFF2-40B4-BE49-F238E27FC236}">
                  <a16:creationId xmlns:a16="http://schemas.microsoft.com/office/drawing/2014/main" id="{AC043074-560F-944C-BD50-FBD37D8FF467}"/>
                </a:ext>
                <a:ext uri="{147F2762-F138-4A5C-976F-8EAC2B608ADB}">
                  <a16:predDERef xmlns:a16="http://schemas.microsoft.com/office/drawing/2014/main" pred="{7253F5B1-342A-3C41-96A3-EDF24AC688C9}"/>
                </a:ext>
              </a:extLst>
            </xdr:cNvPr>
            <xdr:cNvPicPr/>
          </xdr:nvPicPr>
          <xdr:blipFill>
            <a:blip xmlns:r="http://schemas.openxmlformats.org/officeDocument/2006/relationships" r:embed="rId10"/>
            <a:stretch>
              <a:fillRect/>
            </a:stretch>
          </xdr:blipFill>
          <xdr:spPr>
            <a:xfrm>
              <a:off x="7762680" y="4180284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0T18:40:30.840"/>
    </inkml:context>
    <inkml:brush xml:id="br0">
      <inkml:brushProperty name="width" value="0.05" units="cm"/>
      <inkml:brushProperty name="height" value="0.05" units="cm"/>
    </inkml:brush>
  </inkml:definitions>
  <inkml:trace contextRef="#ctx0" brushRef="#br0">1 0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CB027-CA89-435C-8CE6-943D71EE413E}">
  <dimension ref="A1:F264"/>
  <sheetViews>
    <sheetView tabSelected="1" view="pageLayout" zoomScaleNormal="190" zoomScaleSheetLayoutView="90" workbookViewId="0">
      <selection activeCell="D29" sqref="D29"/>
    </sheetView>
  </sheetViews>
  <sheetFormatPr defaultRowHeight="15" x14ac:dyDescent="0.25"/>
  <cols>
    <col min="1" max="1" width="44.28515625" customWidth="1"/>
    <col min="2" max="2" width="23.140625" customWidth="1"/>
    <col min="3" max="3" width="15.5703125" customWidth="1"/>
    <col min="4" max="4" width="12.85546875" customWidth="1"/>
    <col min="5" max="5" width="14.5703125" customWidth="1"/>
    <col min="6" max="6" width="46.28515625" customWidth="1"/>
  </cols>
  <sheetData>
    <row r="1" spans="1:6" ht="60.95" customHeight="1" x14ac:dyDescent="0.25">
      <c r="A1" s="87" t="s">
        <v>157</v>
      </c>
      <c r="B1" s="87"/>
      <c r="C1" s="1"/>
      <c r="E1" s="88" t="s">
        <v>161</v>
      </c>
      <c r="F1" s="88"/>
    </row>
    <row r="2" spans="1:6" x14ac:dyDescent="0.25">
      <c r="A2" s="91"/>
      <c r="B2" s="91"/>
      <c r="C2" s="91"/>
      <c r="D2" s="91"/>
      <c r="E2" s="91"/>
      <c r="F2" s="91"/>
    </row>
    <row r="3" spans="1:6" ht="69" customHeight="1" x14ac:dyDescent="0.25">
      <c r="A3" s="89" t="s">
        <v>41</v>
      </c>
      <c r="B3" s="89"/>
      <c r="C3" s="89"/>
      <c r="D3" s="89"/>
      <c r="E3" s="89"/>
      <c r="F3" s="89"/>
    </row>
    <row r="4" spans="1:6" ht="55.35" customHeight="1" x14ac:dyDescent="0.25">
      <c r="A4" s="90" t="s">
        <v>28</v>
      </c>
      <c r="B4" s="90"/>
      <c r="C4" s="90"/>
      <c r="D4" s="90"/>
      <c r="E4" s="90"/>
      <c r="F4" s="90"/>
    </row>
    <row r="5" spans="1:6" ht="14.45" customHeight="1" x14ac:dyDescent="0.25">
      <c r="A5" s="96"/>
      <c r="B5" s="96"/>
      <c r="C5" s="96"/>
      <c r="D5" s="96"/>
      <c r="E5" s="96"/>
      <c r="F5" s="96"/>
    </row>
    <row r="6" spans="1:6" ht="14.45" customHeight="1" x14ac:dyDescent="0.25">
      <c r="A6" s="89" t="s">
        <v>3</v>
      </c>
      <c r="B6" s="89"/>
      <c r="C6" s="89"/>
      <c r="D6" s="89"/>
      <c r="E6" s="89"/>
      <c r="F6" s="89"/>
    </row>
    <row r="7" spans="1:6" ht="14.45" customHeight="1" x14ac:dyDescent="0.25">
      <c r="A7" s="74" t="s">
        <v>14</v>
      </c>
      <c r="B7" s="75"/>
      <c r="C7" s="97"/>
      <c r="D7" s="98"/>
      <c r="E7" s="98"/>
      <c r="F7" s="99"/>
    </row>
    <row r="8" spans="1:6" ht="14.45" customHeight="1" x14ac:dyDescent="0.25">
      <c r="A8" s="74" t="s">
        <v>51</v>
      </c>
      <c r="B8" s="75"/>
      <c r="C8" s="97"/>
      <c r="D8" s="98"/>
      <c r="E8" s="98"/>
      <c r="F8" s="99"/>
    </row>
    <row r="9" spans="1:6" ht="14.45" customHeight="1" x14ac:dyDescent="0.25">
      <c r="A9" s="74" t="s">
        <v>29</v>
      </c>
      <c r="B9" s="75"/>
      <c r="C9" s="76"/>
      <c r="D9" s="77"/>
      <c r="E9" s="77"/>
      <c r="F9" s="78"/>
    </row>
    <row r="10" spans="1:6" ht="14.45" customHeight="1" x14ac:dyDescent="0.25">
      <c r="A10" s="74" t="s">
        <v>4</v>
      </c>
      <c r="B10" s="75"/>
      <c r="C10" s="76" t="s">
        <v>190</v>
      </c>
      <c r="D10" s="77"/>
      <c r="E10" s="77"/>
      <c r="F10" s="78"/>
    </row>
    <row r="11" spans="1:6" ht="14.45" customHeight="1" x14ac:dyDescent="0.25">
      <c r="A11" s="74" t="s">
        <v>30</v>
      </c>
      <c r="B11" s="75"/>
      <c r="C11" s="76"/>
      <c r="D11" s="77"/>
      <c r="E11" s="77"/>
      <c r="F11" s="78"/>
    </row>
    <row r="12" spans="1:6" ht="14.45" customHeight="1" x14ac:dyDescent="0.25">
      <c r="A12" s="74" t="s">
        <v>5</v>
      </c>
      <c r="B12" s="75"/>
      <c r="C12" s="76"/>
      <c r="D12" s="77"/>
      <c r="E12" s="77"/>
      <c r="F12" s="78"/>
    </row>
    <row r="13" spans="1:6" ht="14.45" customHeight="1" x14ac:dyDescent="0.25">
      <c r="A13" s="74" t="s">
        <v>6</v>
      </c>
      <c r="B13" s="75"/>
      <c r="C13" s="76"/>
      <c r="D13" s="77"/>
      <c r="E13" s="77"/>
      <c r="F13" s="78"/>
    </row>
    <row r="14" spans="1:6" ht="14.45" customHeight="1" x14ac:dyDescent="0.25">
      <c r="A14" s="74" t="s">
        <v>7</v>
      </c>
      <c r="B14" s="75"/>
      <c r="C14" s="76"/>
      <c r="D14" s="77"/>
      <c r="E14" s="77"/>
      <c r="F14" s="78"/>
    </row>
    <row r="15" spans="1:6" ht="14.45" customHeight="1" x14ac:dyDescent="0.25">
      <c r="A15" s="74" t="s">
        <v>8</v>
      </c>
      <c r="B15" s="75"/>
      <c r="C15" s="76"/>
      <c r="D15" s="77"/>
      <c r="E15" s="77"/>
      <c r="F15" s="78"/>
    </row>
    <row r="16" spans="1:6" ht="14.45" customHeight="1" x14ac:dyDescent="0.25">
      <c r="A16" s="74" t="s">
        <v>9</v>
      </c>
      <c r="B16" s="75"/>
      <c r="C16" s="76"/>
      <c r="D16" s="77"/>
      <c r="E16" s="77"/>
      <c r="F16" s="78"/>
    </row>
    <row r="17" spans="1:6" ht="14.45" customHeight="1" x14ac:dyDescent="0.25">
      <c r="A17" s="79"/>
      <c r="B17" s="79"/>
      <c r="C17" s="79"/>
      <c r="D17" s="79"/>
      <c r="E17" s="79"/>
      <c r="F17" s="79"/>
    </row>
    <row r="18" spans="1:6" ht="14.45" customHeight="1" x14ac:dyDescent="0.25">
      <c r="A18" s="44" t="s">
        <v>15</v>
      </c>
      <c r="B18" s="45" t="s">
        <v>52</v>
      </c>
      <c r="C18" s="45" t="s">
        <v>53</v>
      </c>
      <c r="D18" s="80" t="s">
        <v>16</v>
      </c>
      <c r="E18" s="81"/>
      <c r="F18" s="46" t="s">
        <v>17</v>
      </c>
    </row>
    <row r="19" spans="1:6" ht="14.45" customHeight="1" x14ac:dyDescent="0.25">
      <c r="A19" s="2" t="s">
        <v>54</v>
      </c>
      <c r="B19" s="3" t="s">
        <v>191</v>
      </c>
      <c r="C19" s="3" t="s">
        <v>197</v>
      </c>
      <c r="D19" s="82">
        <v>83790121002</v>
      </c>
      <c r="E19" s="83"/>
      <c r="F19" s="64">
        <v>44948</v>
      </c>
    </row>
    <row r="20" spans="1:6" ht="14.45" customHeight="1" x14ac:dyDescent="0.25">
      <c r="A20" s="4" t="s">
        <v>55</v>
      </c>
      <c r="B20" s="3" t="s">
        <v>192</v>
      </c>
      <c r="C20" s="3" t="s">
        <v>193</v>
      </c>
      <c r="D20" s="82">
        <v>9147573</v>
      </c>
      <c r="E20" s="83"/>
      <c r="F20" s="64">
        <v>44942</v>
      </c>
    </row>
    <row r="21" spans="1:6" ht="14.45" customHeight="1" x14ac:dyDescent="0.25">
      <c r="A21" s="4" t="s">
        <v>56</v>
      </c>
      <c r="B21" s="3" t="s">
        <v>198</v>
      </c>
      <c r="C21" s="3" t="s">
        <v>199</v>
      </c>
      <c r="D21" s="82">
        <v>210867166</v>
      </c>
      <c r="E21" s="83"/>
      <c r="F21" s="64">
        <v>44948</v>
      </c>
    </row>
    <row r="22" spans="1:6" ht="14.45" customHeight="1" x14ac:dyDescent="0.25">
      <c r="A22" s="4" t="s">
        <v>57</v>
      </c>
      <c r="B22" s="3" t="s">
        <v>200</v>
      </c>
      <c r="C22" s="3">
        <v>325</v>
      </c>
      <c r="D22" s="82" t="s">
        <v>201</v>
      </c>
      <c r="E22" s="83"/>
      <c r="F22" s="64">
        <v>45141</v>
      </c>
    </row>
    <row r="23" spans="1:6" ht="14.45" customHeight="1" x14ac:dyDescent="0.25">
      <c r="A23" s="84"/>
      <c r="B23" s="85"/>
      <c r="C23" s="85"/>
      <c r="D23" s="85"/>
      <c r="E23" s="85"/>
      <c r="F23" s="86"/>
    </row>
    <row r="24" spans="1:6" ht="14.45" customHeight="1" x14ac:dyDescent="0.25">
      <c r="A24" s="92" t="s">
        <v>38</v>
      </c>
      <c r="B24" s="92"/>
      <c r="C24" s="92"/>
      <c r="D24" s="46" t="s">
        <v>39</v>
      </c>
      <c r="E24" s="80" t="s">
        <v>1</v>
      </c>
      <c r="F24" s="81"/>
    </row>
    <row r="25" spans="1:6" ht="29.45" customHeight="1" x14ac:dyDescent="0.25">
      <c r="A25" s="93" t="s">
        <v>58</v>
      </c>
      <c r="B25" s="93"/>
      <c r="C25" s="93"/>
      <c r="D25" s="3"/>
      <c r="E25" s="94"/>
      <c r="F25" s="95"/>
    </row>
    <row r="26" spans="1:6" ht="29.45" customHeight="1" x14ac:dyDescent="0.25">
      <c r="A26" s="104" t="s">
        <v>152</v>
      </c>
      <c r="B26" s="105"/>
      <c r="C26" s="106"/>
      <c r="D26" s="3"/>
      <c r="E26" s="107"/>
      <c r="F26" s="108"/>
    </row>
    <row r="27" spans="1:6" ht="30.75" customHeight="1" x14ac:dyDescent="0.25">
      <c r="A27" s="100" t="s">
        <v>151</v>
      </c>
      <c r="B27" s="100"/>
      <c r="C27" s="100"/>
      <c r="D27" s="3"/>
      <c r="E27" s="94"/>
      <c r="F27" s="95"/>
    </row>
    <row r="28" spans="1:6" x14ac:dyDescent="0.25">
      <c r="A28" s="92" t="s">
        <v>59</v>
      </c>
      <c r="B28" s="92"/>
      <c r="C28" s="92"/>
      <c r="D28" s="46" t="s">
        <v>39</v>
      </c>
      <c r="E28" s="80" t="s">
        <v>1</v>
      </c>
      <c r="F28" s="81"/>
    </row>
    <row r="29" spans="1:6" ht="72" customHeight="1" x14ac:dyDescent="0.25">
      <c r="A29" s="104" t="s">
        <v>60</v>
      </c>
      <c r="B29" s="105"/>
      <c r="C29" s="106"/>
      <c r="D29" s="3" t="s">
        <v>65</v>
      </c>
      <c r="E29" s="94"/>
      <c r="F29" s="95"/>
    </row>
    <row r="30" spans="1:6" x14ac:dyDescent="0.25">
      <c r="A30" s="111" t="s">
        <v>2</v>
      </c>
      <c r="B30" s="112"/>
      <c r="C30" s="113"/>
      <c r="D30" s="46" t="s">
        <v>39</v>
      </c>
      <c r="E30" s="80" t="s">
        <v>1</v>
      </c>
      <c r="F30" s="81"/>
    </row>
    <row r="31" spans="1:6" x14ac:dyDescent="0.25">
      <c r="A31" s="109" t="s">
        <v>61</v>
      </c>
      <c r="B31" s="109"/>
      <c r="C31" s="109"/>
      <c r="D31" s="3" t="s">
        <v>65</v>
      </c>
      <c r="E31" s="76"/>
      <c r="F31" s="78"/>
    </row>
    <row r="32" spans="1:6" ht="14.45" customHeight="1" x14ac:dyDescent="0.25">
      <c r="A32" s="110" t="s">
        <v>62</v>
      </c>
      <c r="B32" s="110"/>
      <c r="C32" s="110"/>
      <c r="D32" s="3" t="s">
        <v>65</v>
      </c>
      <c r="E32" s="76"/>
      <c r="F32" s="78"/>
    </row>
    <row r="33" spans="1:6" ht="14.45" customHeight="1" x14ac:dyDescent="0.25">
      <c r="A33" s="101" t="s">
        <v>63</v>
      </c>
      <c r="B33" s="102"/>
      <c r="C33" s="103"/>
      <c r="D33" s="3" t="s">
        <v>65</v>
      </c>
      <c r="E33" s="76"/>
      <c r="F33" s="78"/>
    </row>
    <row r="34" spans="1:6" ht="39.75" customHeight="1" x14ac:dyDescent="0.25">
      <c r="A34" s="69" t="s">
        <v>154</v>
      </c>
      <c r="B34" s="70"/>
      <c r="C34" s="71"/>
      <c r="D34" s="3" t="s">
        <v>194</v>
      </c>
      <c r="E34" s="82" t="s">
        <v>206</v>
      </c>
      <c r="F34" s="83"/>
    </row>
    <row r="35" spans="1:6" ht="14.45" customHeight="1" x14ac:dyDescent="0.25">
      <c r="A35" s="101" t="s">
        <v>148</v>
      </c>
      <c r="B35" s="102"/>
      <c r="C35" s="103"/>
      <c r="D35" s="3" t="s">
        <v>65</v>
      </c>
      <c r="E35" s="76"/>
      <c r="F35" s="78"/>
    </row>
    <row r="36" spans="1:6" ht="14.45" customHeight="1" x14ac:dyDescent="0.25">
      <c r="A36" s="69" t="s">
        <v>149</v>
      </c>
      <c r="B36" s="70"/>
      <c r="C36" s="71"/>
      <c r="D36" s="3" t="s">
        <v>65</v>
      </c>
      <c r="E36" s="76"/>
      <c r="F36" s="78"/>
    </row>
    <row r="37" spans="1:6" ht="14.25" customHeight="1" x14ac:dyDescent="0.25">
      <c r="A37" s="69" t="s">
        <v>150</v>
      </c>
      <c r="B37" s="70"/>
      <c r="C37" s="71"/>
      <c r="D37" s="3" t="s">
        <v>65</v>
      </c>
      <c r="E37" s="76"/>
      <c r="F37" s="78"/>
    </row>
    <row r="38" spans="1:6" ht="44.25" customHeight="1" x14ac:dyDescent="0.25">
      <c r="A38" s="120" t="s">
        <v>189</v>
      </c>
      <c r="B38" s="120"/>
      <c r="C38" s="121"/>
      <c r="D38" s="3" t="s">
        <v>65</v>
      </c>
      <c r="E38" s="62"/>
      <c r="F38" s="63"/>
    </row>
    <row r="39" spans="1:6" ht="19.5" customHeight="1" x14ac:dyDescent="0.25">
      <c r="A39" s="101" t="s">
        <v>162</v>
      </c>
      <c r="B39" s="102"/>
      <c r="C39" s="103"/>
      <c r="D39" s="3" t="s">
        <v>65</v>
      </c>
      <c r="E39" s="76"/>
      <c r="F39" s="78"/>
    </row>
    <row r="40" spans="1:6" ht="31.5" customHeight="1" x14ac:dyDescent="0.25">
      <c r="A40" s="104" t="s">
        <v>163</v>
      </c>
      <c r="B40" s="105"/>
      <c r="C40" s="106"/>
      <c r="D40" s="3" t="s">
        <v>65</v>
      </c>
      <c r="E40" s="76"/>
      <c r="F40" s="78"/>
    </row>
    <row r="41" spans="1:6" ht="14.45" customHeight="1" x14ac:dyDescent="0.25">
      <c r="A41" s="117" t="s">
        <v>164</v>
      </c>
      <c r="B41" s="118"/>
      <c r="C41" s="119"/>
      <c r="D41" s="3"/>
      <c r="E41" s="72"/>
      <c r="F41" s="73"/>
    </row>
    <row r="42" spans="1:6" ht="14.45" customHeight="1" x14ac:dyDescent="0.25">
      <c r="A42" s="117" t="s">
        <v>165</v>
      </c>
      <c r="B42" s="118"/>
      <c r="C42" s="119"/>
      <c r="D42" s="3" t="s">
        <v>65</v>
      </c>
      <c r="E42" s="76"/>
      <c r="F42" s="78"/>
    </row>
    <row r="43" spans="1:6" ht="14.45" customHeight="1" x14ac:dyDescent="0.25">
      <c r="A43" s="114" t="s">
        <v>166</v>
      </c>
      <c r="B43" s="115"/>
      <c r="C43" s="116"/>
      <c r="D43" s="3" t="s">
        <v>65</v>
      </c>
      <c r="E43" s="72"/>
      <c r="F43" s="73"/>
    </row>
    <row r="44" spans="1:6" ht="29.1" customHeight="1" x14ac:dyDescent="0.25">
      <c r="A44" s="69" t="s">
        <v>167</v>
      </c>
      <c r="B44" s="70"/>
      <c r="C44" s="71"/>
      <c r="D44" s="3" t="s">
        <v>65</v>
      </c>
      <c r="E44" s="76"/>
      <c r="F44" s="78"/>
    </row>
    <row r="45" spans="1:6" ht="29.1" customHeight="1" x14ac:dyDescent="0.25">
      <c r="A45" s="69" t="s">
        <v>168</v>
      </c>
      <c r="B45" s="70"/>
      <c r="C45" s="71"/>
      <c r="D45" s="3" t="s">
        <v>65</v>
      </c>
      <c r="E45" s="72"/>
      <c r="F45" s="73"/>
    </row>
    <row r="46" spans="1:6" x14ac:dyDescent="0.25">
      <c r="A46" s="69" t="s">
        <v>169</v>
      </c>
      <c r="B46" s="70"/>
      <c r="C46" s="71"/>
      <c r="D46" s="3" t="s">
        <v>65</v>
      </c>
      <c r="E46" s="76"/>
      <c r="F46" s="78"/>
    </row>
    <row r="47" spans="1:6" ht="29.1" customHeight="1" x14ac:dyDescent="0.25">
      <c r="A47" s="114" t="s">
        <v>170</v>
      </c>
      <c r="B47" s="115"/>
      <c r="C47" s="116"/>
      <c r="D47" s="3" t="s">
        <v>65</v>
      </c>
      <c r="E47" s="76"/>
      <c r="F47" s="78"/>
    </row>
    <row r="48" spans="1:6" x14ac:dyDescent="0.25">
      <c r="A48" s="111" t="s">
        <v>40</v>
      </c>
      <c r="B48" s="112"/>
      <c r="C48" s="113"/>
      <c r="D48" s="46" t="s">
        <v>64</v>
      </c>
      <c r="E48" s="46" t="s">
        <v>39</v>
      </c>
      <c r="F48" s="46" t="s">
        <v>1</v>
      </c>
    </row>
    <row r="49" spans="1:6" x14ac:dyDescent="0.25">
      <c r="A49" s="114" t="s">
        <v>171</v>
      </c>
      <c r="B49" s="115"/>
      <c r="C49" s="116"/>
      <c r="D49" s="40"/>
      <c r="E49" s="6" t="s">
        <v>65</v>
      </c>
      <c r="F49" s="57" t="s">
        <v>66</v>
      </c>
    </row>
    <row r="50" spans="1:6" ht="16.5" x14ac:dyDescent="0.25">
      <c r="A50" s="122" t="s">
        <v>172</v>
      </c>
      <c r="B50" s="123"/>
      <c r="C50" s="124"/>
      <c r="D50" s="40"/>
      <c r="E50" s="6" t="s">
        <v>65</v>
      </c>
      <c r="F50" s="58" t="s">
        <v>67</v>
      </c>
    </row>
    <row r="51" spans="1:6" x14ac:dyDescent="0.25">
      <c r="A51" s="125" t="s">
        <v>173</v>
      </c>
      <c r="B51" s="126"/>
      <c r="C51" s="7" t="s">
        <v>68</v>
      </c>
      <c r="D51" s="3"/>
      <c r="E51" s="128" t="str">
        <f>IF(AND(D51&lt;=50.5,D51&gt;=49.5,ABS(D51-D52)&lt;=0.5),"Y","N")</f>
        <v>N</v>
      </c>
      <c r="F51" s="145" t="str">
        <f>IF(E51="N","CALIBRATION REQUIRED", " ")</f>
        <v>CALIBRATION REQUIRED</v>
      </c>
    </row>
    <row r="52" spans="1:6" x14ac:dyDescent="0.25">
      <c r="A52" s="127"/>
      <c r="B52" s="123"/>
      <c r="C52" s="35" t="s">
        <v>69</v>
      </c>
      <c r="D52" s="8"/>
      <c r="E52" s="129"/>
      <c r="F52" s="146"/>
    </row>
    <row r="53" spans="1:6" ht="14.45" customHeight="1" x14ac:dyDescent="0.25">
      <c r="A53" s="147" t="s">
        <v>174</v>
      </c>
      <c r="B53" s="150" t="s">
        <v>70</v>
      </c>
      <c r="C53" s="10" t="s">
        <v>71</v>
      </c>
      <c r="D53" s="3"/>
      <c r="E53" s="11" t="str">
        <f>IF(D53&gt;5,"Y","N")</f>
        <v>N</v>
      </c>
      <c r="F53" s="12"/>
    </row>
    <row r="54" spans="1:6" x14ac:dyDescent="0.25">
      <c r="A54" s="148"/>
      <c r="B54" s="151"/>
      <c r="C54" s="1" t="s">
        <v>72</v>
      </c>
      <c r="D54" s="3"/>
      <c r="E54" s="11" t="str">
        <f>IF(D54&gt;0.25,"Y","N")</f>
        <v>N</v>
      </c>
      <c r="F54" s="12"/>
    </row>
    <row r="55" spans="1:6" x14ac:dyDescent="0.25">
      <c r="A55" s="148"/>
      <c r="B55" s="151"/>
      <c r="C55" s="1" t="s">
        <v>73</v>
      </c>
      <c r="D55" s="3"/>
      <c r="E55" s="11" t="str">
        <f>IF(D55&lt;15,"Y","N")</f>
        <v>Y</v>
      </c>
      <c r="F55" s="12"/>
    </row>
    <row r="56" spans="1:6" x14ac:dyDescent="0.25">
      <c r="A56" s="149"/>
      <c r="B56" s="152"/>
      <c r="C56" s="13" t="s">
        <v>74</v>
      </c>
      <c r="D56" s="3"/>
      <c r="E56" s="11" t="str">
        <f>IF(D56&gt;70,"Y","N")</f>
        <v>N</v>
      </c>
      <c r="F56" s="12"/>
    </row>
    <row r="57" spans="1:6" ht="29.45" customHeight="1" x14ac:dyDescent="0.25">
      <c r="A57" s="14" t="s">
        <v>175</v>
      </c>
      <c r="B57" s="56" t="s">
        <v>70</v>
      </c>
      <c r="C57" s="55" t="s">
        <v>75</v>
      </c>
      <c r="D57" s="3"/>
      <c r="E57" s="11" t="str">
        <f>IF(D57&lt;=(-0.22),"Y","N")</f>
        <v>N</v>
      </c>
      <c r="F57" s="12"/>
    </row>
    <row r="58" spans="1:6" ht="44.1" customHeight="1" x14ac:dyDescent="0.25">
      <c r="A58" s="16" t="s">
        <v>176</v>
      </c>
      <c r="B58" s="15" t="s">
        <v>76</v>
      </c>
      <c r="C58" s="38" t="s">
        <v>77</v>
      </c>
      <c r="D58" s="3"/>
      <c r="E58" s="17" t="str">
        <f>IF(D58&gt;=1.34,"Y","Corrective Action Recommended")</f>
        <v>Corrective Action Recommended</v>
      </c>
      <c r="F58" s="50" t="s">
        <v>121</v>
      </c>
    </row>
    <row r="59" spans="1:6" ht="44.1" customHeight="1" x14ac:dyDescent="0.25">
      <c r="A59" s="18" t="s">
        <v>177</v>
      </c>
      <c r="B59" s="56" t="s">
        <v>78</v>
      </c>
      <c r="C59" s="38" t="s">
        <v>77</v>
      </c>
      <c r="D59" s="3"/>
      <c r="E59" s="17" t="str">
        <f>IF(D59&gt;=1.34,"Y","Corrective Action Recommended")</f>
        <v>Corrective Action Recommended</v>
      </c>
      <c r="F59" s="50" t="s">
        <v>121</v>
      </c>
    </row>
    <row r="60" spans="1:6" x14ac:dyDescent="0.25">
      <c r="A60" s="111" t="s">
        <v>40</v>
      </c>
      <c r="B60" s="112"/>
      <c r="C60" s="113"/>
      <c r="D60" s="46" t="s">
        <v>64</v>
      </c>
      <c r="E60" s="46" t="s">
        <v>39</v>
      </c>
      <c r="F60" s="46" t="s">
        <v>1</v>
      </c>
    </row>
    <row r="61" spans="1:6" ht="29.1" customHeight="1" x14ac:dyDescent="0.25">
      <c r="A61" s="114" t="s">
        <v>178</v>
      </c>
      <c r="B61" s="115"/>
      <c r="C61" s="115"/>
      <c r="D61" s="116"/>
      <c r="E61" s="3" t="s">
        <v>65</v>
      </c>
      <c r="F61" s="12"/>
    </row>
    <row r="62" spans="1:6" ht="29.1" customHeight="1" x14ac:dyDescent="0.25">
      <c r="A62" s="114" t="s">
        <v>179</v>
      </c>
      <c r="B62" s="115"/>
      <c r="C62" s="115"/>
      <c r="D62" s="116"/>
      <c r="E62" s="3" t="s">
        <v>65</v>
      </c>
      <c r="F62" s="12"/>
    </row>
    <row r="63" spans="1:6" x14ac:dyDescent="0.25">
      <c r="A63" s="114" t="s">
        <v>180</v>
      </c>
      <c r="B63" s="115"/>
      <c r="C63" s="115"/>
      <c r="D63" s="116"/>
      <c r="E63" s="3" t="s">
        <v>65</v>
      </c>
      <c r="F63" s="12"/>
    </row>
    <row r="64" spans="1:6" x14ac:dyDescent="0.25">
      <c r="A64" s="114" t="s">
        <v>181</v>
      </c>
      <c r="B64" s="115"/>
      <c r="C64" s="115"/>
      <c r="D64" s="116"/>
      <c r="E64" s="3" t="s">
        <v>65</v>
      </c>
      <c r="F64" s="12"/>
    </row>
    <row r="65" spans="1:6" ht="60" x14ac:dyDescent="0.25">
      <c r="A65" s="18" t="s">
        <v>182</v>
      </c>
      <c r="B65" s="54" t="s">
        <v>70</v>
      </c>
      <c r="C65" s="54" t="s">
        <v>122</v>
      </c>
      <c r="D65" s="3"/>
      <c r="E65" s="17" t="str">
        <f>IF(D65&lt;=-5.42,"Y","N")</f>
        <v>N</v>
      </c>
      <c r="F65" s="12"/>
    </row>
    <row r="66" spans="1:6" x14ac:dyDescent="0.25">
      <c r="A66" s="114" t="s">
        <v>183</v>
      </c>
      <c r="B66" s="115"/>
      <c r="C66" s="115"/>
      <c r="D66" s="116"/>
      <c r="E66" s="3" t="s">
        <v>65</v>
      </c>
      <c r="F66" s="12"/>
    </row>
    <row r="67" spans="1:6" x14ac:dyDescent="0.25">
      <c r="A67" s="114" t="s">
        <v>184</v>
      </c>
      <c r="B67" s="115"/>
      <c r="C67" s="115"/>
      <c r="D67" s="116"/>
      <c r="E67" s="3" t="s">
        <v>65</v>
      </c>
      <c r="F67" s="12"/>
    </row>
    <row r="68" spans="1:6" x14ac:dyDescent="0.25">
      <c r="A68" s="114" t="s">
        <v>185</v>
      </c>
      <c r="B68" s="115"/>
      <c r="C68" s="115"/>
      <c r="D68" s="116"/>
      <c r="E68" s="3" t="s">
        <v>65</v>
      </c>
      <c r="F68" s="12"/>
    </row>
    <row r="69" spans="1:6" x14ac:dyDescent="0.25">
      <c r="A69" s="114" t="s">
        <v>186</v>
      </c>
      <c r="B69" s="115"/>
      <c r="C69" s="115"/>
      <c r="D69" s="116"/>
      <c r="E69" s="3" t="s">
        <v>65</v>
      </c>
      <c r="F69" s="12"/>
    </row>
    <row r="70" spans="1:6" ht="60" x14ac:dyDescent="0.25">
      <c r="A70" s="18" t="s">
        <v>187</v>
      </c>
      <c r="B70" s="54" t="s">
        <v>70</v>
      </c>
      <c r="C70" s="17" t="s">
        <v>122</v>
      </c>
      <c r="D70" s="3"/>
      <c r="E70" s="17" t="str">
        <f>IF(D70&lt;=-5.42,"Y","N")</f>
        <v>N</v>
      </c>
      <c r="F70" s="12"/>
    </row>
    <row r="71" spans="1:6" x14ac:dyDescent="0.25">
      <c r="A71" s="114" t="s">
        <v>188</v>
      </c>
      <c r="B71" s="115"/>
      <c r="C71" s="115"/>
      <c r="D71" s="116"/>
      <c r="E71" s="3" t="s">
        <v>65</v>
      </c>
      <c r="F71" s="12"/>
    </row>
    <row r="72" spans="1:6" ht="14.45" customHeight="1" x14ac:dyDescent="0.25">
      <c r="A72" s="153"/>
      <c r="B72" s="154"/>
      <c r="C72" s="154"/>
      <c r="D72" s="154"/>
      <c r="E72" s="154"/>
      <c r="F72" s="155"/>
    </row>
    <row r="73" spans="1:6" ht="14.45" customHeight="1" x14ac:dyDescent="0.25">
      <c r="A73" s="139" t="s">
        <v>10</v>
      </c>
      <c r="B73" s="140"/>
      <c r="C73" s="140"/>
      <c r="D73" s="140"/>
      <c r="E73" s="140"/>
      <c r="F73" s="141"/>
    </row>
    <row r="74" spans="1:6" ht="14.45" customHeight="1" x14ac:dyDescent="0.25">
      <c r="A74" s="130" t="s">
        <v>49</v>
      </c>
      <c r="B74" s="131"/>
      <c r="C74" s="131"/>
      <c r="D74" s="131"/>
      <c r="E74" s="131"/>
      <c r="F74" s="132"/>
    </row>
    <row r="75" spans="1:6" ht="39" customHeight="1" x14ac:dyDescent="0.25">
      <c r="A75" s="133"/>
      <c r="B75" s="134"/>
      <c r="C75" s="134"/>
      <c r="D75" s="134"/>
      <c r="E75" s="134"/>
      <c r="F75" s="135"/>
    </row>
    <row r="76" spans="1:6" ht="29.25" customHeight="1" thickBot="1" x14ac:dyDescent="0.3">
      <c r="A76" s="136"/>
      <c r="B76" s="137"/>
      <c r="C76" s="137"/>
      <c r="D76" s="137"/>
      <c r="E76" s="137"/>
      <c r="F76" s="138"/>
    </row>
    <row r="77" spans="1:6" ht="15.75" thickTop="1" x14ac:dyDescent="0.25">
      <c r="A77" s="139" t="s">
        <v>79</v>
      </c>
      <c r="B77" s="140"/>
      <c r="C77" s="140"/>
      <c r="D77" s="140"/>
      <c r="E77" s="140"/>
      <c r="F77" s="141"/>
    </row>
    <row r="78" spans="1:6" ht="15" customHeight="1" x14ac:dyDescent="0.25">
      <c r="A78" s="47" t="s">
        <v>80</v>
      </c>
      <c r="B78" s="48" t="s">
        <v>81</v>
      </c>
      <c r="C78" s="48" t="s">
        <v>82</v>
      </c>
      <c r="D78" s="142" t="s">
        <v>83</v>
      </c>
      <c r="E78" s="143"/>
      <c r="F78" s="144"/>
    </row>
    <row r="79" spans="1:6" ht="15" customHeight="1" x14ac:dyDescent="0.25">
      <c r="A79" s="21"/>
      <c r="B79" s="3"/>
      <c r="C79" s="5"/>
      <c r="D79" s="76"/>
      <c r="E79" s="77"/>
      <c r="F79" s="78"/>
    </row>
    <row r="80" spans="1:6" ht="15" customHeight="1" x14ac:dyDescent="0.25">
      <c r="A80" s="21"/>
      <c r="B80" s="3"/>
      <c r="C80" s="5"/>
      <c r="D80" s="76"/>
      <c r="E80" s="77"/>
      <c r="F80" s="78"/>
    </row>
    <row r="81" spans="1:6" ht="15" customHeight="1" x14ac:dyDescent="0.25">
      <c r="A81" s="21"/>
      <c r="B81" s="3"/>
      <c r="C81" s="5"/>
      <c r="D81" s="82"/>
      <c r="E81" s="163"/>
      <c r="F81" s="83"/>
    </row>
    <row r="82" spans="1:6" ht="14.45" customHeight="1" thickBot="1" x14ac:dyDescent="0.3">
      <c r="A82" s="22"/>
      <c r="B82" s="23"/>
      <c r="C82" s="24"/>
      <c r="D82" s="164"/>
      <c r="E82" s="165"/>
      <c r="F82" s="166"/>
    </row>
    <row r="83" spans="1:6" ht="14.45" customHeight="1" thickTop="1" x14ac:dyDescent="0.25">
      <c r="A83" s="167" t="s">
        <v>18</v>
      </c>
      <c r="B83" s="167"/>
      <c r="C83" s="167"/>
      <c r="D83" s="167"/>
      <c r="E83" s="167"/>
      <c r="F83" s="167"/>
    </row>
    <row r="84" spans="1:6" ht="14.45" customHeight="1" x14ac:dyDescent="0.25">
      <c r="A84" s="133"/>
      <c r="B84" s="134"/>
      <c r="C84" s="134"/>
      <c r="D84" s="134"/>
      <c r="E84" s="134"/>
      <c r="F84" s="135"/>
    </row>
    <row r="85" spans="1:6" ht="39.75" customHeight="1" x14ac:dyDescent="0.25">
      <c r="A85" s="133"/>
      <c r="B85" s="134"/>
      <c r="C85" s="134"/>
      <c r="D85" s="134"/>
      <c r="E85" s="134"/>
      <c r="F85" s="135"/>
    </row>
    <row r="86" spans="1:6" ht="29.25" customHeight="1" x14ac:dyDescent="0.25">
      <c r="A86" s="168"/>
      <c r="B86" s="169"/>
      <c r="C86" s="169"/>
      <c r="D86" s="169"/>
      <c r="E86" s="169"/>
      <c r="F86" s="170"/>
    </row>
    <row r="87" spans="1:6" ht="14.45" customHeight="1" x14ac:dyDescent="0.25">
      <c r="A87" s="156" t="s">
        <v>11</v>
      </c>
      <c r="B87" s="156"/>
      <c r="C87" s="157"/>
      <c r="D87" s="49" t="s">
        <v>39</v>
      </c>
      <c r="E87" s="158" t="s">
        <v>1</v>
      </c>
      <c r="F87" s="159"/>
    </row>
    <row r="88" spans="1:6" x14ac:dyDescent="0.25">
      <c r="A88" s="160" t="s">
        <v>12</v>
      </c>
      <c r="B88" s="161"/>
      <c r="C88" s="162"/>
      <c r="D88" s="3" t="s">
        <v>65</v>
      </c>
      <c r="E88" s="72"/>
      <c r="F88" s="73"/>
    </row>
    <row r="89" spans="1:6" ht="14.45" customHeight="1" x14ac:dyDescent="0.25">
      <c r="A89" s="114" t="s">
        <v>124</v>
      </c>
      <c r="B89" s="115"/>
      <c r="C89" s="116"/>
      <c r="D89" s="3" t="s">
        <v>65</v>
      </c>
      <c r="E89" s="72"/>
      <c r="F89" s="73"/>
    </row>
    <row r="90" spans="1:6" ht="29.1" customHeight="1" x14ac:dyDescent="0.25">
      <c r="A90" s="114" t="s">
        <v>84</v>
      </c>
      <c r="B90" s="115"/>
      <c r="C90" s="116"/>
      <c r="D90" s="3" t="s">
        <v>65</v>
      </c>
      <c r="E90" s="72"/>
      <c r="F90" s="73"/>
    </row>
    <row r="91" spans="1:6" ht="29.1" customHeight="1" x14ac:dyDescent="0.25">
      <c r="A91" s="114" t="s">
        <v>85</v>
      </c>
      <c r="B91" s="115"/>
      <c r="C91" s="116"/>
      <c r="D91" s="3" t="s">
        <v>65</v>
      </c>
      <c r="E91" s="72"/>
      <c r="F91" s="73"/>
    </row>
    <row r="92" spans="1:6" ht="14.45" customHeight="1" x14ac:dyDescent="0.25">
      <c r="A92" s="69" t="s">
        <v>31</v>
      </c>
      <c r="B92" s="70"/>
      <c r="C92" s="71"/>
      <c r="D92" s="3" t="s">
        <v>65</v>
      </c>
      <c r="E92" s="72"/>
      <c r="F92" s="73"/>
    </row>
    <row r="93" spans="1:6" ht="29.1" customHeight="1" x14ac:dyDescent="0.25">
      <c r="A93" s="69" t="s">
        <v>86</v>
      </c>
      <c r="B93" s="70"/>
      <c r="C93" s="71"/>
      <c r="D93" s="3" t="s">
        <v>65</v>
      </c>
      <c r="E93" s="72"/>
      <c r="F93" s="73"/>
    </row>
    <row r="94" spans="1:6" ht="29.1" customHeight="1" x14ac:dyDescent="0.25">
      <c r="A94" s="69" t="s">
        <v>87</v>
      </c>
      <c r="B94" s="70"/>
      <c r="C94" s="71"/>
      <c r="D94" s="3" t="s">
        <v>65</v>
      </c>
      <c r="E94" s="72"/>
      <c r="F94" s="73"/>
    </row>
    <row r="95" spans="1:6" ht="29.1" customHeight="1" x14ac:dyDescent="0.25">
      <c r="A95" s="69" t="s">
        <v>88</v>
      </c>
      <c r="B95" s="70"/>
      <c r="C95" s="71"/>
      <c r="D95" s="3" t="s">
        <v>194</v>
      </c>
      <c r="E95" s="72" t="s">
        <v>195</v>
      </c>
      <c r="F95" s="73"/>
    </row>
    <row r="96" spans="1:6" x14ac:dyDescent="0.25">
      <c r="A96" s="69" t="s">
        <v>123</v>
      </c>
      <c r="B96" s="70"/>
      <c r="C96" s="71"/>
      <c r="D96" s="3" t="s">
        <v>65</v>
      </c>
      <c r="E96" s="72"/>
      <c r="F96" s="73"/>
    </row>
    <row r="97" spans="1:6" x14ac:dyDescent="0.25">
      <c r="A97" s="69" t="s">
        <v>21</v>
      </c>
      <c r="B97" s="70"/>
      <c r="C97" s="71"/>
      <c r="D97" s="3" t="s">
        <v>65</v>
      </c>
      <c r="E97" s="72"/>
      <c r="F97" s="73"/>
    </row>
    <row r="98" spans="1:6" x14ac:dyDescent="0.25">
      <c r="A98" s="69" t="s">
        <v>22</v>
      </c>
      <c r="B98" s="70"/>
      <c r="C98" s="71"/>
      <c r="D98" s="3" t="s">
        <v>65</v>
      </c>
      <c r="E98" s="72"/>
      <c r="F98" s="73"/>
    </row>
    <row r="99" spans="1:6" x14ac:dyDescent="0.25">
      <c r="A99" s="69" t="s">
        <v>146</v>
      </c>
      <c r="B99" s="70"/>
      <c r="C99" s="71"/>
      <c r="D99" s="3" t="s">
        <v>65</v>
      </c>
      <c r="E99" s="72"/>
      <c r="F99" s="73"/>
    </row>
    <row r="100" spans="1:6" x14ac:dyDescent="0.25">
      <c r="A100" s="69" t="s">
        <v>147</v>
      </c>
      <c r="B100" s="70"/>
      <c r="C100" s="71"/>
      <c r="D100" s="3" t="s">
        <v>65</v>
      </c>
      <c r="E100" s="72"/>
      <c r="F100" s="73"/>
    </row>
    <row r="101" spans="1:6" x14ac:dyDescent="0.25">
      <c r="A101" s="154"/>
      <c r="B101" s="154"/>
      <c r="C101" s="154"/>
      <c r="D101" s="154"/>
      <c r="E101" s="154"/>
      <c r="F101" s="154"/>
    </row>
    <row r="102" spans="1:6" ht="15.75" thickBot="1" x14ac:dyDescent="0.3">
      <c r="A102" s="171" t="s">
        <v>89</v>
      </c>
      <c r="B102" s="172"/>
      <c r="C102" s="172"/>
      <c r="D102" s="172"/>
      <c r="E102" s="172"/>
      <c r="F102" s="173"/>
    </row>
    <row r="103" spans="1:6" ht="15.75" thickTop="1" x14ac:dyDescent="0.25">
      <c r="A103" s="25" t="s">
        <v>80</v>
      </c>
      <c r="B103" s="26" t="s">
        <v>81</v>
      </c>
      <c r="C103" s="27" t="s">
        <v>82</v>
      </c>
      <c r="D103" s="174" t="s">
        <v>83</v>
      </c>
      <c r="E103" s="175"/>
      <c r="F103" s="176"/>
    </row>
    <row r="104" spans="1:6" x14ac:dyDescent="0.25">
      <c r="A104" s="28" t="s">
        <v>13</v>
      </c>
      <c r="B104" s="29">
        <v>3</v>
      </c>
      <c r="C104" s="3" t="s">
        <v>155</v>
      </c>
      <c r="D104" s="181"/>
      <c r="E104" s="181"/>
      <c r="F104" s="181"/>
    </row>
    <row r="105" spans="1:6" x14ac:dyDescent="0.25">
      <c r="A105" s="28" t="s">
        <v>125</v>
      </c>
      <c r="B105" s="29">
        <v>1</v>
      </c>
      <c r="C105" s="3" t="s">
        <v>156</v>
      </c>
      <c r="D105" s="177"/>
      <c r="E105" s="178"/>
      <c r="F105" s="179"/>
    </row>
    <row r="106" spans="1:6" x14ac:dyDescent="0.25">
      <c r="A106" s="28" t="s">
        <v>90</v>
      </c>
      <c r="B106" s="29"/>
      <c r="C106" s="3" t="s">
        <v>126</v>
      </c>
      <c r="D106" s="181"/>
      <c r="E106" s="181"/>
      <c r="F106" s="181"/>
    </row>
    <row r="107" spans="1:6" x14ac:dyDescent="0.25">
      <c r="A107" s="182"/>
      <c r="B107" s="182"/>
      <c r="C107" s="182"/>
      <c r="D107" s="182"/>
      <c r="E107" s="182"/>
      <c r="F107" s="182"/>
    </row>
    <row r="108" spans="1:6" x14ac:dyDescent="0.25">
      <c r="A108" s="183" t="s">
        <v>19</v>
      </c>
      <c r="B108" s="156"/>
      <c r="C108" s="157"/>
      <c r="D108" s="51" t="s">
        <v>64</v>
      </c>
      <c r="E108" s="51" t="s">
        <v>39</v>
      </c>
      <c r="F108" s="51" t="s">
        <v>1</v>
      </c>
    </row>
    <row r="109" spans="1:6" x14ac:dyDescent="0.25">
      <c r="A109" s="114" t="s">
        <v>32</v>
      </c>
      <c r="B109" s="115"/>
      <c r="C109" s="115"/>
      <c r="D109" s="116"/>
      <c r="E109" s="3" t="s">
        <v>65</v>
      </c>
      <c r="F109" s="30"/>
    </row>
    <row r="110" spans="1:6" s="39" customFormat="1" ht="14.45" customHeight="1" x14ac:dyDescent="0.25">
      <c r="A110" s="114" t="s">
        <v>33</v>
      </c>
      <c r="B110" s="115"/>
      <c r="C110" s="115"/>
      <c r="D110" s="116"/>
      <c r="E110" s="3" t="s">
        <v>65</v>
      </c>
      <c r="F110" s="12"/>
    </row>
    <row r="111" spans="1:6" ht="44.1" customHeight="1" x14ac:dyDescent="0.25">
      <c r="A111" s="36" t="s">
        <v>91</v>
      </c>
      <c r="B111" s="15" t="s">
        <v>76</v>
      </c>
      <c r="C111" s="38" t="s">
        <v>77</v>
      </c>
      <c r="D111" s="37"/>
      <c r="E111" s="38" t="str">
        <f>IF(D111&gt;=1.34,"Y","Corrective Action Recommended")</f>
        <v>Corrective Action Recommended</v>
      </c>
      <c r="F111" s="50" t="s">
        <v>121</v>
      </c>
    </row>
    <row r="112" spans="1:6" ht="60" x14ac:dyDescent="0.25">
      <c r="A112" s="18" t="s">
        <v>92</v>
      </c>
      <c r="B112" s="15" t="s">
        <v>78</v>
      </c>
      <c r="C112" s="38" t="s">
        <v>77</v>
      </c>
      <c r="D112" s="3"/>
      <c r="E112" s="17" t="str">
        <f>IF(D112&gt;=1.34,"Y","Corrective Action Recommended")</f>
        <v>Corrective Action Recommended</v>
      </c>
      <c r="F112" s="50" t="s">
        <v>121</v>
      </c>
    </row>
    <row r="113" spans="1:6" x14ac:dyDescent="0.25">
      <c r="A113" s="114" t="s">
        <v>20</v>
      </c>
      <c r="B113" s="115"/>
      <c r="C113" s="115"/>
      <c r="D113" s="116"/>
      <c r="E113" s="3" t="s">
        <v>65</v>
      </c>
      <c r="F113" s="12"/>
    </row>
    <row r="114" spans="1:6" x14ac:dyDescent="0.25">
      <c r="A114" s="180" t="s">
        <v>93</v>
      </c>
      <c r="B114" s="180"/>
      <c r="C114" s="180"/>
      <c r="D114" s="180"/>
      <c r="E114" s="3" t="s">
        <v>196</v>
      </c>
      <c r="F114" s="12"/>
    </row>
    <row r="115" spans="1:6" x14ac:dyDescent="0.25">
      <c r="A115" s="114" t="s">
        <v>94</v>
      </c>
      <c r="B115" s="115"/>
      <c r="C115" s="115"/>
      <c r="D115" s="116"/>
      <c r="E115" s="3" t="str">
        <f>IF(OR($E$114="VENT PUMP",$E$114="BOTH PUMPS"),"","N/A")</f>
        <v>N/A</v>
      </c>
      <c r="F115" s="12"/>
    </row>
    <row r="116" spans="1:6" x14ac:dyDescent="0.25">
      <c r="A116" s="114" t="s">
        <v>35</v>
      </c>
      <c r="B116" s="115"/>
      <c r="C116" s="115"/>
      <c r="D116" s="116"/>
      <c r="E116" s="3" t="str">
        <f>IF(OR($E$114="VENT PUMP",$E$114="BOTH PUMPS"),"","N/A")</f>
        <v>N/A</v>
      </c>
      <c r="F116" s="12"/>
    </row>
    <row r="117" spans="1:6" ht="45" x14ac:dyDescent="0.25">
      <c r="A117" s="18" t="s">
        <v>95</v>
      </c>
      <c r="B117" s="19" t="s">
        <v>70</v>
      </c>
      <c r="C117" s="54" t="s">
        <v>122</v>
      </c>
      <c r="D117" s="3" t="str">
        <f>IF(OR($E$114="VENT PUMP",$E$114="BOTH PUMPS"),"","N/A")</f>
        <v>N/A</v>
      </c>
      <c r="E117" s="17" t="str">
        <f>IF(D117&lt;=-5.42,"Y",IF(D117="N/A","N/A","N"))</f>
        <v>N/A</v>
      </c>
      <c r="F117" s="12"/>
    </row>
    <row r="118" spans="1:6" x14ac:dyDescent="0.25">
      <c r="A118" s="114" t="s">
        <v>36</v>
      </c>
      <c r="B118" s="115"/>
      <c r="C118" s="115"/>
      <c r="D118" s="116"/>
      <c r="E118" s="3" t="str">
        <f>IF(OR($E$114="VENT PUMP",$E$114="BOTH PUMPS"),"","N/A")</f>
        <v>N/A</v>
      </c>
      <c r="F118" s="12"/>
    </row>
    <row r="119" spans="1:6" x14ac:dyDescent="0.25">
      <c r="A119" s="114" t="s">
        <v>96</v>
      </c>
      <c r="B119" s="115"/>
      <c r="C119" s="115"/>
      <c r="D119" s="116"/>
      <c r="E119" s="3" t="str">
        <f>IF(OR($E$114="PURGE PUMP",$E$114="BOTH PUMPS"),"","N/A")</f>
        <v>N/A</v>
      </c>
      <c r="F119" s="12"/>
    </row>
    <row r="120" spans="1:6" x14ac:dyDescent="0.25">
      <c r="A120" s="114" t="s">
        <v>37</v>
      </c>
      <c r="B120" s="115"/>
      <c r="C120" s="115"/>
      <c r="D120" s="116"/>
      <c r="E120" s="3" t="str">
        <f>IF(OR($E$114="PURGE PUMP",$E$114="BOTH PUMPS"),"","N/A")</f>
        <v>N/A</v>
      </c>
      <c r="F120" s="12"/>
    </row>
    <row r="121" spans="1:6" ht="60" x14ac:dyDescent="0.25">
      <c r="A121" s="18" t="s">
        <v>97</v>
      </c>
      <c r="B121" s="19" t="s">
        <v>70</v>
      </c>
      <c r="C121" s="54" t="s">
        <v>122</v>
      </c>
      <c r="D121" s="3" t="str">
        <f>IF(OR($E$114="PURGE PUMP",$E$114="BOTH PUMPS"),"","N/A")</f>
        <v>N/A</v>
      </c>
      <c r="E121" s="17" t="str">
        <f>IF(D121&lt;=-5.42,"Y",IF(D121="N/A","N/A","N"))</f>
        <v>N/A</v>
      </c>
      <c r="F121" s="12"/>
    </row>
    <row r="122" spans="1:6" x14ac:dyDescent="0.25">
      <c r="A122" s="114" t="s">
        <v>98</v>
      </c>
      <c r="B122" s="115"/>
      <c r="C122" s="115"/>
      <c r="D122" s="116"/>
      <c r="E122" s="3" t="str">
        <f>IF(OR($E$114="PURGE PUMP",$E$114="BOTH PUMPS"),"","N/A")</f>
        <v>N/A</v>
      </c>
      <c r="F122" s="12"/>
    </row>
    <row r="123" spans="1:6" ht="15" customHeight="1" x14ac:dyDescent="0.25">
      <c r="A123" s="187" t="s">
        <v>99</v>
      </c>
      <c r="B123" s="188"/>
      <c r="C123" s="188"/>
      <c r="D123" s="189"/>
      <c r="E123" s="3" t="s">
        <v>196</v>
      </c>
      <c r="F123" s="12"/>
    </row>
    <row r="124" spans="1:6" ht="29.1" customHeight="1" x14ac:dyDescent="0.25">
      <c r="A124" s="114" t="s">
        <v>100</v>
      </c>
      <c r="B124" s="115"/>
      <c r="C124" s="115"/>
      <c r="D124" s="116"/>
      <c r="E124" s="3" t="s">
        <v>65</v>
      </c>
      <c r="F124" s="12"/>
    </row>
    <row r="125" spans="1:6" ht="29.1" customHeight="1" x14ac:dyDescent="0.25">
      <c r="A125" s="14" t="s">
        <v>101</v>
      </c>
      <c r="B125" s="15" t="s">
        <v>70</v>
      </c>
      <c r="C125" s="55" t="s">
        <v>75</v>
      </c>
      <c r="D125" s="3" t="str">
        <f>IF($E$123="N/A","N/A","")</f>
        <v>N/A</v>
      </c>
      <c r="E125" s="17" t="str">
        <f>IF(D125&lt;=-0.22,"Y",IF(D125="N/A","N/A","N"))</f>
        <v>N/A</v>
      </c>
      <c r="F125" s="12"/>
    </row>
    <row r="126" spans="1:6" ht="14.45" customHeight="1" x14ac:dyDescent="0.25">
      <c r="A126" s="117" t="s">
        <v>102</v>
      </c>
      <c r="B126" s="118"/>
      <c r="C126" s="118"/>
      <c r="D126" s="119"/>
      <c r="E126" s="3">
        <v>17941</v>
      </c>
      <c r="F126" s="12"/>
    </row>
    <row r="127" spans="1:6" ht="29.1" customHeight="1" x14ac:dyDescent="0.25">
      <c r="A127" s="114" t="s">
        <v>103</v>
      </c>
      <c r="B127" s="115"/>
      <c r="C127" s="115"/>
      <c r="D127" s="116"/>
      <c r="E127" s="3" t="s">
        <v>65</v>
      </c>
      <c r="F127" s="12"/>
    </row>
    <row r="128" spans="1:6" ht="14.45" customHeight="1" x14ac:dyDescent="0.25">
      <c r="A128" s="190" t="s">
        <v>104</v>
      </c>
      <c r="B128" s="150" t="s">
        <v>70</v>
      </c>
      <c r="C128" s="10" t="s">
        <v>71</v>
      </c>
      <c r="D128" s="3"/>
      <c r="E128" s="11" t="str">
        <f>IF(D128&gt;5,"Y","N")</f>
        <v>N</v>
      </c>
      <c r="F128" s="12"/>
    </row>
    <row r="129" spans="1:6" ht="14.45" customHeight="1" x14ac:dyDescent="0.25">
      <c r="A129" s="191"/>
      <c r="B129" s="151"/>
      <c r="C129" s="1" t="s">
        <v>72</v>
      </c>
      <c r="D129" s="3"/>
      <c r="E129" s="11" t="str">
        <f>IF(D129&gt;0.25,"Y","N")</f>
        <v>N</v>
      </c>
      <c r="F129" s="12"/>
    </row>
    <row r="130" spans="1:6" ht="14.45" customHeight="1" x14ac:dyDescent="0.25">
      <c r="A130" s="191"/>
      <c r="B130" s="151"/>
      <c r="C130" s="1" t="s">
        <v>73</v>
      </c>
      <c r="D130" s="3"/>
      <c r="E130" s="11" t="str">
        <f>IF(D130&lt;15,"Y","N")</f>
        <v>Y</v>
      </c>
      <c r="F130" s="12"/>
    </row>
    <row r="131" spans="1:6" x14ac:dyDescent="0.25">
      <c r="A131" s="192"/>
      <c r="B131" s="152"/>
      <c r="C131" s="13" t="s">
        <v>74</v>
      </c>
      <c r="D131" s="3"/>
      <c r="E131" s="11" t="str">
        <f>IF(D131&gt;70,"Y","N")</f>
        <v>N</v>
      </c>
      <c r="F131" s="12"/>
    </row>
    <row r="132" spans="1:6" x14ac:dyDescent="0.25">
      <c r="A132" s="69" t="s">
        <v>105</v>
      </c>
      <c r="B132" s="70"/>
      <c r="C132" s="70"/>
      <c r="D132" s="71"/>
      <c r="E132" s="3" t="s">
        <v>65</v>
      </c>
      <c r="F132" s="12"/>
    </row>
    <row r="133" spans="1:6" x14ac:dyDescent="0.25">
      <c r="A133" s="69" t="s">
        <v>127</v>
      </c>
      <c r="B133" s="70"/>
      <c r="C133" s="70"/>
      <c r="D133" s="71"/>
      <c r="E133" s="3" t="s">
        <v>65</v>
      </c>
      <c r="F133" s="12"/>
    </row>
    <row r="134" spans="1:6" x14ac:dyDescent="0.25">
      <c r="A134" s="69" t="s">
        <v>128</v>
      </c>
      <c r="B134" s="70"/>
      <c r="C134" s="70"/>
      <c r="D134" s="71"/>
      <c r="E134" s="3" t="s">
        <v>194</v>
      </c>
      <c r="F134" s="12" t="s">
        <v>195</v>
      </c>
    </row>
    <row r="135" spans="1:6" x14ac:dyDescent="0.25">
      <c r="A135" s="69" t="s">
        <v>129</v>
      </c>
      <c r="B135" s="70"/>
      <c r="C135" s="70"/>
      <c r="D135" s="71"/>
      <c r="E135" s="3" t="s">
        <v>65</v>
      </c>
      <c r="F135" s="12"/>
    </row>
    <row r="136" spans="1:6" ht="15" customHeight="1" x14ac:dyDescent="0.25">
      <c r="A136" s="183" t="s">
        <v>106</v>
      </c>
      <c r="B136" s="156"/>
      <c r="C136" s="157"/>
      <c r="D136" s="51" t="s">
        <v>64</v>
      </c>
      <c r="E136" s="51" t="s">
        <v>39</v>
      </c>
      <c r="F136" s="51" t="s">
        <v>1</v>
      </c>
    </row>
    <row r="137" spans="1:6" ht="15" customHeight="1" x14ac:dyDescent="0.25">
      <c r="A137" s="69" t="s">
        <v>130</v>
      </c>
      <c r="B137" s="70"/>
      <c r="C137" s="70"/>
      <c r="D137" s="71"/>
      <c r="E137" s="3" t="s">
        <v>65</v>
      </c>
      <c r="F137" s="12"/>
    </row>
    <row r="138" spans="1:6" ht="15" customHeight="1" x14ac:dyDescent="0.25">
      <c r="A138" s="69" t="s">
        <v>131</v>
      </c>
      <c r="B138" s="70"/>
      <c r="C138" s="70"/>
      <c r="D138" s="71"/>
      <c r="E138" s="3" t="s">
        <v>65</v>
      </c>
      <c r="F138" s="12"/>
    </row>
    <row r="139" spans="1:6" x14ac:dyDescent="0.25">
      <c r="A139" s="69" t="s">
        <v>132</v>
      </c>
      <c r="B139" s="70"/>
      <c r="C139" s="70"/>
      <c r="D139" s="71"/>
      <c r="E139" s="3" t="s">
        <v>65</v>
      </c>
      <c r="F139" s="12"/>
    </row>
    <row r="140" spans="1:6" x14ac:dyDescent="0.25">
      <c r="A140" s="69" t="s">
        <v>133</v>
      </c>
      <c r="B140" s="70"/>
      <c r="C140" s="70"/>
      <c r="D140" s="71"/>
      <c r="E140" s="3" t="s">
        <v>65</v>
      </c>
      <c r="F140" s="12"/>
    </row>
    <row r="141" spans="1:6" ht="29.1" customHeight="1" x14ac:dyDescent="0.25">
      <c r="A141" s="114" t="s">
        <v>134</v>
      </c>
      <c r="B141" s="115"/>
      <c r="C141" s="115"/>
      <c r="D141" s="116"/>
      <c r="E141" s="3" t="s">
        <v>65</v>
      </c>
      <c r="F141" s="33"/>
    </row>
    <row r="142" spans="1:6" ht="15" customHeight="1" x14ac:dyDescent="0.25">
      <c r="A142" s="190" t="s">
        <v>135</v>
      </c>
      <c r="B142" s="150" t="s">
        <v>70</v>
      </c>
      <c r="C142" s="10" t="s">
        <v>71</v>
      </c>
      <c r="D142" s="3"/>
      <c r="E142" s="11" t="str">
        <f>IF(D142&gt;5,"Y","N")</f>
        <v>N</v>
      </c>
      <c r="F142" s="12"/>
    </row>
    <row r="143" spans="1:6" ht="15" customHeight="1" x14ac:dyDescent="0.25">
      <c r="A143" s="191"/>
      <c r="B143" s="151"/>
      <c r="C143" s="1" t="s">
        <v>72</v>
      </c>
      <c r="D143" s="3"/>
      <c r="E143" s="11" t="e">
        <f>IF(#REF!&gt;0.25,"Y","N")</f>
        <v>#REF!</v>
      </c>
      <c r="F143" s="12"/>
    </row>
    <row r="144" spans="1:6" x14ac:dyDescent="0.25">
      <c r="A144" s="191"/>
      <c r="B144" s="151"/>
      <c r="C144" s="1" t="s">
        <v>73</v>
      </c>
      <c r="E144" s="11" t="str">
        <f>IF(D143&lt;15,"Y","N")</f>
        <v>Y</v>
      </c>
      <c r="F144" s="12"/>
    </row>
    <row r="145" spans="1:6" x14ac:dyDescent="0.25">
      <c r="A145" s="192"/>
      <c r="B145" s="152"/>
      <c r="C145" s="13" t="s">
        <v>74</v>
      </c>
      <c r="D145" s="3"/>
      <c r="E145" s="11" t="str">
        <f>IF(D145&gt;70,"Y","N")</f>
        <v>N</v>
      </c>
      <c r="F145" s="12"/>
    </row>
    <row r="146" spans="1:6" x14ac:dyDescent="0.25">
      <c r="A146" s="125" t="s">
        <v>136</v>
      </c>
      <c r="B146" s="126"/>
      <c r="C146" s="7" t="s">
        <v>68</v>
      </c>
      <c r="D146" s="8"/>
      <c r="E146" s="128" t="str">
        <f>IF(ABS(D146-D147)&lt;=0.5,"Y","N")</f>
        <v>Y</v>
      </c>
      <c r="F146" s="184"/>
    </row>
    <row r="147" spans="1:6" x14ac:dyDescent="0.25">
      <c r="A147" s="127"/>
      <c r="B147" s="123"/>
      <c r="C147" s="9" t="s">
        <v>69</v>
      </c>
      <c r="D147" s="8"/>
      <c r="E147" s="129"/>
      <c r="F147" s="185"/>
    </row>
    <row r="148" spans="1:6" x14ac:dyDescent="0.25">
      <c r="A148" s="69" t="s">
        <v>137</v>
      </c>
      <c r="B148" s="70"/>
      <c r="C148" s="70"/>
      <c r="D148" s="71"/>
      <c r="E148" s="3" t="s">
        <v>65</v>
      </c>
      <c r="F148" s="12"/>
    </row>
    <row r="149" spans="1:6" x14ac:dyDescent="0.25">
      <c r="A149" s="69" t="s">
        <v>138</v>
      </c>
      <c r="B149" s="70"/>
      <c r="C149" s="70"/>
      <c r="D149" s="71"/>
      <c r="E149" s="3" t="s">
        <v>65</v>
      </c>
      <c r="F149" s="12"/>
    </row>
    <row r="150" spans="1:6" x14ac:dyDescent="0.25">
      <c r="A150" s="69" t="s">
        <v>139</v>
      </c>
      <c r="B150" s="70"/>
      <c r="C150" s="70"/>
      <c r="D150" s="71"/>
      <c r="E150" s="3" t="s">
        <v>65</v>
      </c>
      <c r="F150" s="12"/>
    </row>
    <row r="151" spans="1:6" x14ac:dyDescent="0.25">
      <c r="A151" s="69" t="s">
        <v>140</v>
      </c>
      <c r="B151" s="70"/>
      <c r="C151" s="70"/>
      <c r="D151" s="71"/>
      <c r="E151" s="3" t="s">
        <v>65</v>
      </c>
      <c r="F151" s="12"/>
    </row>
    <row r="152" spans="1:6" ht="14.45" customHeight="1" x14ac:dyDescent="0.25">
      <c r="A152" s="69" t="s">
        <v>141</v>
      </c>
      <c r="B152" s="70"/>
      <c r="C152" s="70"/>
      <c r="D152" s="71"/>
      <c r="E152" s="3" t="s">
        <v>65</v>
      </c>
      <c r="F152" s="12"/>
    </row>
    <row r="153" spans="1:6" x14ac:dyDescent="0.25">
      <c r="A153" s="69" t="s">
        <v>142</v>
      </c>
      <c r="B153" s="70"/>
      <c r="C153" s="70"/>
      <c r="D153" s="71"/>
      <c r="E153" s="3" t="s">
        <v>65</v>
      </c>
      <c r="F153" s="12"/>
    </row>
    <row r="154" spans="1:6" ht="14.45" customHeight="1" x14ac:dyDescent="0.25">
      <c r="A154" s="114" t="s">
        <v>143</v>
      </c>
      <c r="B154" s="115"/>
      <c r="C154" s="115"/>
      <c r="D154" s="116"/>
      <c r="E154" s="3" t="s">
        <v>65</v>
      </c>
      <c r="F154" s="41"/>
    </row>
    <row r="155" spans="1:6" ht="14.45" customHeight="1" x14ac:dyDescent="0.25">
      <c r="A155" s="114" t="s">
        <v>144</v>
      </c>
      <c r="B155" s="115"/>
      <c r="C155" s="115"/>
      <c r="D155" s="116"/>
      <c r="E155" s="3" t="s">
        <v>65</v>
      </c>
      <c r="F155" s="12"/>
    </row>
    <row r="156" spans="1:6" ht="14.45" customHeight="1" x14ac:dyDescent="0.25">
      <c r="A156" s="114" t="s">
        <v>145</v>
      </c>
      <c r="B156" s="115"/>
      <c r="C156" s="115"/>
      <c r="D156" s="116"/>
      <c r="E156" s="3" t="s">
        <v>65</v>
      </c>
      <c r="F156" s="12"/>
    </row>
    <row r="157" spans="1:6" ht="14.45" customHeight="1" x14ac:dyDescent="0.25">
      <c r="A157" s="196" t="s">
        <v>23</v>
      </c>
      <c r="B157" s="196"/>
      <c r="C157" s="196"/>
      <c r="D157" s="49" t="s">
        <v>24</v>
      </c>
      <c r="E157" s="49" t="s">
        <v>25</v>
      </c>
      <c r="F157" s="49" t="s">
        <v>1</v>
      </c>
    </row>
    <row r="158" spans="1:6" x14ac:dyDescent="0.25">
      <c r="A158" s="109" t="s">
        <v>34</v>
      </c>
      <c r="B158" s="109"/>
      <c r="C158" s="109"/>
      <c r="D158" s="12" t="s">
        <v>24</v>
      </c>
      <c r="E158" s="12"/>
      <c r="F158" s="12"/>
    </row>
    <row r="159" spans="1:6" x14ac:dyDescent="0.25">
      <c r="A159" s="109" t="s">
        <v>26</v>
      </c>
      <c r="B159" s="109"/>
      <c r="C159" s="109"/>
      <c r="D159" s="12"/>
      <c r="E159" s="12" t="s">
        <v>25</v>
      </c>
      <c r="F159" s="12" t="s">
        <v>203</v>
      </c>
    </row>
    <row r="160" spans="1:6" x14ac:dyDescent="0.25">
      <c r="A160" s="20" t="s">
        <v>107</v>
      </c>
      <c r="B160" s="31"/>
      <c r="C160" s="32" t="s">
        <v>108</v>
      </c>
      <c r="D160" s="3"/>
      <c r="E160" s="3"/>
      <c r="F160" s="33"/>
    </row>
    <row r="161" spans="1:6" x14ac:dyDescent="0.25">
      <c r="A161" s="20" t="s">
        <v>107</v>
      </c>
      <c r="B161" s="31"/>
      <c r="C161" s="32" t="s">
        <v>108</v>
      </c>
      <c r="D161" s="3"/>
      <c r="E161" s="3"/>
      <c r="F161" s="33"/>
    </row>
    <row r="162" spans="1:6" x14ac:dyDescent="0.25">
      <c r="A162" s="20" t="s">
        <v>107</v>
      </c>
      <c r="B162" s="31"/>
      <c r="C162" s="32" t="s">
        <v>108</v>
      </c>
      <c r="D162" s="3"/>
      <c r="E162" s="3"/>
      <c r="F162" s="33"/>
    </row>
    <row r="163" spans="1:6" x14ac:dyDescent="0.25">
      <c r="A163" s="20" t="s">
        <v>107</v>
      </c>
      <c r="B163" s="31"/>
      <c r="C163" s="32" t="s">
        <v>108</v>
      </c>
      <c r="D163" s="3"/>
      <c r="E163" s="3"/>
      <c r="F163" s="33"/>
    </row>
    <row r="164" spans="1:6" x14ac:dyDescent="0.25">
      <c r="A164" s="20" t="s">
        <v>107</v>
      </c>
      <c r="B164" s="31"/>
      <c r="C164" s="32" t="s">
        <v>108</v>
      </c>
      <c r="D164" s="3"/>
      <c r="E164" s="3"/>
      <c r="F164" s="33"/>
    </row>
    <row r="165" spans="1:6" x14ac:dyDescent="0.25">
      <c r="A165" s="20" t="s">
        <v>107</v>
      </c>
      <c r="B165" s="31"/>
      <c r="C165" s="32" t="s">
        <v>108</v>
      </c>
      <c r="D165" s="3"/>
      <c r="E165" s="3"/>
      <c r="F165" s="33"/>
    </row>
    <row r="166" spans="1:6" x14ac:dyDescent="0.25">
      <c r="A166" s="182"/>
      <c r="B166" s="182"/>
      <c r="C166" s="182"/>
      <c r="D166" s="182"/>
      <c r="E166" s="182"/>
      <c r="F166" s="182"/>
    </row>
    <row r="167" spans="1:6" ht="15.75" thickBot="1" x14ac:dyDescent="0.3">
      <c r="A167" s="110" t="s">
        <v>0</v>
      </c>
      <c r="B167" s="110"/>
      <c r="C167" s="110"/>
      <c r="D167" s="200" t="s">
        <v>27</v>
      </c>
      <c r="E167" s="201"/>
      <c r="F167" s="202"/>
    </row>
    <row r="168" spans="1:6" ht="16.5" thickTop="1" thickBot="1" x14ac:dyDescent="0.3">
      <c r="A168" s="110"/>
      <c r="B168" s="110"/>
      <c r="C168" s="110"/>
      <c r="D168" s="203" t="s">
        <v>202</v>
      </c>
      <c r="E168" s="204"/>
      <c r="F168" s="205"/>
    </row>
    <row r="169" spans="1:6" ht="15.75" thickTop="1" x14ac:dyDescent="0.25">
      <c r="A169" s="182"/>
      <c r="B169" s="182"/>
      <c r="C169" s="182"/>
      <c r="D169" s="194"/>
      <c r="E169" s="194"/>
      <c r="F169" s="194"/>
    </row>
    <row r="170" spans="1:6" x14ac:dyDescent="0.25">
      <c r="A170" s="186" t="s">
        <v>50</v>
      </c>
      <c r="B170" s="186"/>
      <c r="C170" s="186"/>
      <c r="D170" s="186"/>
      <c r="E170" s="186"/>
      <c r="F170" s="186"/>
    </row>
    <row r="171" spans="1:6" x14ac:dyDescent="0.25">
      <c r="A171" s="195" t="s">
        <v>42</v>
      </c>
      <c r="B171" s="195"/>
      <c r="C171" s="195"/>
      <c r="D171" s="52" t="s">
        <v>24</v>
      </c>
      <c r="E171" s="52" t="s">
        <v>25</v>
      </c>
      <c r="F171" s="52" t="s">
        <v>1</v>
      </c>
    </row>
    <row r="172" spans="1:6" x14ac:dyDescent="0.25">
      <c r="A172" s="193" t="s">
        <v>43</v>
      </c>
      <c r="B172" s="193"/>
      <c r="C172" s="193"/>
      <c r="D172" s="3"/>
      <c r="E172" s="3"/>
      <c r="F172" s="33"/>
    </row>
    <row r="173" spans="1:6" x14ac:dyDescent="0.25">
      <c r="A173" s="193" t="s">
        <v>44</v>
      </c>
      <c r="B173" s="193"/>
      <c r="C173" s="193"/>
      <c r="D173" s="3"/>
      <c r="E173" s="3"/>
      <c r="F173" s="33"/>
    </row>
    <row r="174" spans="1:6" x14ac:dyDescent="0.25">
      <c r="A174" s="193" t="s">
        <v>45</v>
      </c>
      <c r="B174" s="193"/>
      <c r="C174" s="193"/>
      <c r="D174" s="3"/>
      <c r="E174" s="3"/>
      <c r="F174" s="33"/>
    </row>
    <row r="175" spans="1:6" x14ac:dyDescent="0.25">
      <c r="A175" s="193" t="s">
        <v>46</v>
      </c>
      <c r="B175" s="193"/>
      <c r="C175" s="193"/>
      <c r="D175" s="3"/>
      <c r="E175" s="3"/>
      <c r="F175" s="33"/>
    </row>
    <row r="176" spans="1:6" x14ac:dyDescent="0.25">
      <c r="A176" s="193" t="s">
        <v>47</v>
      </c>
      <c r="B176" s="193"/>
      <c r="C176" s="193"/>
      <c r="D176" s="3"/>
      <c r="E176" s="3"/>
      <c r="F176" s="33"/>
    </row>
    <row r="177" spans="1:6" x14ac:dyDescent="0.25">
      <c r="A177" s="193" t="s">
        <v>48</v>
      </c>
      <c r="B177" s="193"/>
      <c r="C177" s="193"/>
      <c r="D177" s="3"/>
      <c r="E177" s="3"/>
      <c r="F177" s="33"/>
    </row>
    <row r="178" spans="1:6" ht="15.75" thickBot="1" x14ac:dyDescent="0.3">
      <c r="A178" s="197" t="s">
        <v>204</v>
      </c>
      <c r="B178" s="198"/>
      <c r="C178" s="198"/>
      <c r="D178" s="199"/>
      <c r="E178" s="53" t="s">
        <v>109</v>
      </c>
      <c r="F178" s="53" t="s">
        <v>205</v>
      </c>
    </row>
    <row r="179" spans="1:6" ht="15.75" thickTop="1" x14ac:dyDescent="0.25"/>
    <row r="181" spans="1:6" x14ac:dyDescent="0.25">
      <c r="A181" s="65" t="s">
        <v>153</v>
      </c>
      <c r="B181" s="65"/>
      <c r="C181" s="65"/>
      <c r="D181" s="65"/>
      <c r="E181" s="65"/>
      <c r="F181" s="65"/>
    </row>
    <row r="182" spans="1:6" x14ac:dyDescent="0.25">
      <c r="A182" s="59"/>
      <c r="B182" s="66" t="s">
        <v>110</v>
      </c>
      <c r="C182" s="67"/>
      <c r="D182" s="52" t="s">
        <v>111</v>
      </c>
      <c r="E182" s="52" t="s">
        <v>112</v>
      </c>
      <c r="F182" s="59" t="s">
        <v>113</v>
      </c>
    </row>
    <row r="183" spans="1:6" x14ac:dyDescent="0.25">
      <c r="A183" s="20"/>
      <c r="B183" s="68" t="s">
        <v>114</v>
      </c>
      <c r="C183" s="68"/>
      <c r="D183" s="6" t="s">
        <v>115</v>
      </c>
      <c r="E183" s="6">
        <v>0</v>
      </c>
      <c r="F183" s="42" t="s">
        <v>116</v>
      </c>
    </row>
    <row r="184" spans="1:6" x14ac:dyDescent="0.25">
      <c r="A184" s="20"/>
      <c r="B184" s="68" t="s">
        <v>117</v>
      </c>
      <c r="C184" s="68"/>
      <c r="D184" s="60">
        <v>43322</v>
      </c>
      <c r="E184" s="6">
        <v>1</v>
      </c>
      <c r="F184" s="42" t="s">
        <v>118</v>
      </c>
    </row>
    <row r="185" spans="1:6" ht="45" x14ac:dyDescent="0.25">
      <c r="A185" s="42"/>
      <c r="B185" s="68" t="s">
        <v>158</v>
      </c>
      <c r="C185" s="68"/>
      <c r="D185" s="60" t="s">
        <v>159</v>
      </c>
      <c r="E185" s="6">
        <v>2</v>
      </c>
      <c r="F185" s="61" t="s">
        <v>160</v>
      </c>
    </row>
    <row r="186" spans="1:6" x14ac:dyDescent="0.25">
      <c r="A186" s="43" t="s">
        <v>119</v>
      </c>
      <c r="F186" s="34"/>
    </row>
    <row r="187" spans="1:6" x14ac:dyDescent="0.25">
      <c r="A187" s="34"/>
      <c r="B187" s="34"/>
      <c r="C187" s="34"/>
      <c r="D187" s="34"/>
      <c r="E187" s="34"/>
      <c r="F187" s="34"/>
    </row>
    <row r="188" spans="1:6" x14ac:dyDescent="0.25">
      <c r="A188" s="34"/>
      <c r="B188" s="34"/>
      <c r="C188" s="34"/>
      <c r="D188" s="34"/>
      <c r="E188" s="34"/>
      <c r="F188" s="34"/>
    </row>
    <row r="189" spans="1:6" x14ac:dyDescent="0.25">
      <c r="A189" s="34"/>
      <c r="B189" s="34"/>
      <c r="C189" s="34"/>
      <c r="D189" s="34"/>
      <c r="E189" s="34"/>
      <c r="F189" s="34"/>
    </row>
    <row r="190" spans="1:6" x14ac:dyDescent="0.25">
      <c r="A190" s="34"/>
      <c r="B190" s="34"/>
      <c r="C190" s="34"/>
      <c r="D190" s="34"/>
      <c r="E190" s="34"/>
      <c r="F190" s="34"/>
    </row>
    <row r="191" spans="1:6" x14ac:dyDescent="0.25">
      <c r="A191" s="34"/>
      <c r="B191" s="34"/>
      <c r="C191" s="34"/>
      <c r="D191" s="34"/>
      <c r="E191" s="34"/>
      <c r="F191" s="34"/>
    </row>
    <row r="192" spans="1:6" x14ac:dyDescent="0.25">
      <c r="A192" s="34"/>
      <c r="B192" s="34"/>
      <c r="C192" s="34"/>
      <c r="D192" s="34"/>
      <c r="E192" s="34"/>
      <c r="F192" s="34"/>
    </row>
    <row r="193" spans="1:6" x14ac:dyDescent="0.25">
      <c r="A193" s="34"/>
      <c r="B193" s="34"/>
      <c r="C193" s="34"/>
      <c r="D193" s="34"/>
      <c r="E193" s="34"/>
      <c r="F193" s="34"/>
    </row>
    <row r="194" spans="1:6" x14ac:dyDescent="0.25">
      <c r="A194" s="34"/>
      <c r="B194" s="34"/>
      <c r="C194" s="34"/>
      <c r="D194" s="34"/>
      <c r="E194" s="34"/>
      <c r="F194" s="34"/>
    </row>
    <row r="195" spans="1:6" x14ac:dyDescent="0.25">
      <c r="A195" s="34"/>
      <c r="B195" s="34"/>
      <c r="C195" s="34"/>
      <c r="D195" s="34"/>
      <c r="E195" s="34"/>
      <c r="F195" s="34"/>
    </row>
    <row r="196" spans="1:6" x14ac:dyDescent="0.25">
      <c r="A196" s="34"/>
      <c r="B196" s="34"/>
      <c r="C196" s="34"/>
      <c r="D196" s="34"/>
      <c r="E196" s="34"/>
      <c r="F196" s="34"/>
    </row>
    <row r="197" spans="1:6" x14ac:dyDescent="0.25">
      <c r="A197" s="34"/>
      <c r="B197" s="34"/>
      <c r="C197" s="34"/>
      <c r="D197" s="34"/>
      <c r="E197" s="34"/>
      <c r="F197" s="34"/>
    </row>
    <row r="198" spans="1:6" x14ac:dyDescent="0.25">
      <c r="A198" s="34"/>
      <c r="B198" s="34"/>
      <c r="C198" s="34"/>
      <c r="D198" s="34"/>
      <c r="E198" s="34"/>
      <c r="F198" s="34"/>
    </row>
    <row r="199" spans="1:6" x14ac:dyDescent="0.25">
      <c r="A199" s="34"/>
      <c r="B199" s="34"/>
      <c r="C199" s="34"/>
      <c r="D199" s="34"/>
      <c r="E199" s="34"/>
      <c r="F199" s="34"/>
    </row>
    <row r="200" spans="1:6" x14ac:dyDescent="0.25">
      <c r="A200" s="34"/>
      <c r="B200" s="34"/>
      <c r="C200" s="34"/>
      <c r="D200" s="34"/>
      <c r="E200" s="34"/>
      <c r="F200" s="34"/>
    </row>
    <row r="201" spans="1:6" x14ac:dyDescent="0.25">
      <c r="A201" s="34"/>
      <c r="B201" s="34"/>
      <c r="C201" s="34"/>
      <c r="D201" s="34"/>
      <c r="E201" s="34"/>
      <c r="F201" s="34"/>
    </row>
    <row r="202" spans="1:6" x14ac:dyDescent="0.25">
      <c r="A202" s="34"/>
      <c r="B202" s="34"/>
      <c r="C202" s="34"/>
      <c r="D202" s="34"/>
      <c r="E202" s="34"/>
      <c r="F202" s="34"/>
    </row>
    <row r="203" spans="1:6" x14ac:dyDescent="0.25">
      <c r="A203" s="34"/>
      <c r="B203" s="34"/>
      <c r="C203" s="34"/>
      <c r="D203" s="34"/>
      <c r="E203" s="34"/>
      <c r="F203" s="34"/>
    </row>
    <row r="204" spans="1:6" x14ac:dyDescent="0.25">
      <c r="A204" s="34"/>
      <c r="B204" s="34"/>
      <c r="C204" s="34"/>
      <c r="D204" s="34"/>
      <c r="E204" s="34"/>
      <c r="F204" s="34"/>
    </row>
    <row r="205" spans="1:6" x14ac:dyDescent="0.25">
      <c r="A205" s="34"/>
      <c r="B205" s="34"/>
      <c r="C205" s="34"/>
      <c r="D205" s="34"/>
      <c r="E205" s="34"/>
      <c r="F205" s="34"/>
    </row>
    <row r="206" spans="1:6" x14ac:dyDescent="0.25">
      <c r="A206" s="34"/>
      <c r="B206" s="34"/>
      <c r="C206" s="34"/>
      <c r="D206" s="34"/>
      <c r="E206" s="34"/>
      <c r="F206" s="34"/>
    </row>
    <row r="207" spans="1:6" x14ac:dyDescent="0.25">
      <c r="A207" s="34"/>
      <c r="B207" s="34"/>
      <c r="C207" s="34"/>
      <c r="D207" s="34"/>
      <c r="E207" s="34"/>
      <c r="F207" s="34"/>
    </row>
    <row r="208" spans="1:6" x14ac:dyDescent="0.25">
      <c r="A208" s="34"/>
      <c r="B208" s="34"/>
      <c r="C208" s="34"/>
      <c r="D208" s="34"/>
      <c r="E208" s="34"/>
      <c r="F208" s="34"/>
    </row>
    <row r="209" spans="1:6" x14ac:dyDescent="0.25">
      <c r="A209" s="34"/>
      <c r="B209" s="34"/>
      <c r="C209" s="34"/>
      <c r="D209" s="34"/>
      <c r="E209" s="34"/>
      <c r="F209" s="34"/>
    </row>
    <row r="210" spans="1:6" x14ac:dyDescent="0.25">
      <c r="A210" s="34"/>
      <c r="B210" s="34"/>
      <c r="C210" s="34"/>
      <c r="D210" s="34"/>
      <c r="E210" s="34"/>
      <c r="F210" s="34"/>
    </row>
    <row r="211" spans="1:6" x14ac:dyDescent="0.25">
      <c r="A211" s="34"/>
      <c r="B211" s="34"/>
      <c r="C211" s="34"/>
      <c r="D211" s="34"/>
      <c r="E211" s="34"/>
      <c r="F211" s="34"/>
    </row>
    <row r="212" spans="1:6" x14ac:dyDescent="0.25">
      <c r="A212" s="34"/>
      <c r="B212" s="34"/>
      <c r="C212" s="34"/>
      <c r="D212" s="34"/>
      <c r="E212" s="34"/>
      <c r="F212" s="34"/>
    </row>
    <row r="213" spans="1:6" x14ac:dyDescent="0.25">
      <c r="A213" s="34"/>
      <c r="B213" s="34"/>
      <c r="C213" s="34"/>
      <c r="D213" s="34"/>
      <c r="E213" s="34"/>
      <c r="F213" s="34"/>
    </row>
    <row r="214" spans="1:6" x14ac:dyDescent="0.25">
      <c r="A214" s="34"/>
      <c r="B214" s="34"/>
      <c r="C214" s="34"/>
      <c r="D214" s="34"/>
      <c r="E214" s="34"/>
      <c r="F214" s="34"/>
    </row>
    <row r="215" spans="1:6" x14ac:dyDescent="0.25">
      <c r="A215" s="34"/>
      <c r="B215" s="34"/>
      <c r="C215" s="34"/>
      <c r="D215" s="34"/>
      <c r="E215" s="34"/>
      <c r="F215" s="34"/>
    </row>
    <row r="216" spans="1:6" x14ac:dyDescent="0.25">
      <c r="A216" s="34"/>
      <c r="B216" s="34"/>
      <c r="C216" s="34"/>
      <c r="D216" s="34"/>
      <c r="E216" s="34"/>
      <c r="F216" s="34"/>
    </row>
    <row r="217" spans="1:6" x14ac:dyDescent="0.25">
      <c r="A217" s="34"/>
      <c r="B217" s="34"/>
      <c r="C217" s="34"/>
      <c r="D217" s="34"/>
      <c r="E217" s="34"/>
      <c r="F217" s="34"/>
    </row>
    <row r="218" spans="1:6" x14ac:dyDescent="0.25">
      <c r="A218" s="34"/>
      <c r="B218" s="34"/>
      <c r="C218" s="34"/>
      <c r="D218" s="34"/>
      <c r="E218" s="34"/>
      <c r="F218" s="34"/>
    </row>
    <row r="219" spans="1:6" x14ac:dyDescent="0.25">
      <c r="A219" s="34"/>
      <c r="B219" s="34"/>
      <c r="C219" s="34"/>
      <c r="D219" s="34"/>
      <c r="E219" s="34"/>
      <c r="F219" s="34"/>
    </row>
    <row r="220" spans="1:6" x14ac:dyDescent="0.25">
      <c r="A220" s="34"/>
      <c r="B220" s="34"/>
      <c r="C220" s="34"/>
      <c r="D220" s="34"/>
      <c r="E220" s="34"/>
      <c r="F220" s="34"/>
    </row>
    <row r="221" spans="1:6" x14ac:dyDescent="0.25">
      <c r="A221" s="34"/>
      <c r="B221" s="34"/>
      <c r="C221" s="34"/>
      <c r="D221" s="34"/>
      <c r="E221" s="34"/>
      <c r="F221" s="34"/>
    </row>
    <row r="222" spans="1:6" x14ac:dyDescent="0.25">
      <c r="A222" s="34"/>
      <c r="B222" s="34"/>
      <c r="C222" s="34"/>
      <c r="D222" s="34"/>
      <c r="E222" s="34"/>
      <c r="F222" s="34"/>
    </row>
    <row r="223" spans="1:6" x14ac:dyDescent="0.25">
      <c r="A223" s="34"/>
      <c r="B223" s="34"/>
      <c r="C223" s="34"/>
      <c r="D223" s="34"/>
      <c r="E223" s="34"/>
      <c r="F223" s="34"/>
    </row>
    <row r="224" spans="1:6" x14ac:dyDescent="0.25">
      <c r="A224" s="34"/>
      <c r="B224" s="34"/>
      <c r="C224" s="34"/>
      <c r="D224" s="34"/>
      <c r="E224" s="34"/>
      <c r="F224" s="34"/>
    </row>
    <row r="225" spans="1:6" x14ac:dyDescent="0.25">
      <c r="A225" s="34"/>
      <c r="B225" s="34"/>
      <c r="C225" s="34"/>
      <c r="D225" s="34"/>
      <c r="E225" s="34"/>
      <c r="F225" s="34"/>
    </row>
    <row r="226" spans="1:6" x14ac:dyDescent="0.25">
      <c r="A226" s="34"/>
      <c r="B226" s="34"/>
      <c r="C226" s="34"/>
      <c r="D226" s="34"/>
      <c r="E226" s="34"/>
      <c r="F226" s="34"/>
    </row>
    <row r="227" spans="1:6" x14ac:dyDescent="0.25">
      <c r="A227" s="34"/>
      <c r="B227" s="34"/>
      <c r="C227" s="34"/>
      <c r="D227" s="34"/>
      <c r="E227" s="34"/>
      <c r="F227" s="34"/>
    </row>
    <row r="228" spans="1:6" x14ac:dyDescent="0.25">
      <c r="A228" s="34"/>
      <c r="B228" s="34"/>
      <c r="C228" s="34"/>
      <c r="D228" s="34"/>
      <c r="E228" s="34"/>
      <c r="F228" s="34"/>
    </row>
    <row r="229" spans="1:6" x14ac:dyDescent="0.25">
      <c r="A229" s="34"/>
      <c r="B229" s="34"/>
      <c r="C229" s="34"/>
      <c r="D229" s="34"/>
      <c r="E229" s="34"/>
      <c r="F229" s="34"/>
    </row>
    <row r="230" spans="1:6" x14ac:dyDescent="0.25">
      <c r="A230" s="34"/>
      <c r="B230" s="34"/>
      <c r="C230" s="34"/>
      <c r="D230" s="34"/>
      <c r="E230" s="34"/>
      <c r="F230" s="34"/>
    </row>
    <row r="231" spans="1:6" x14ac:dyDescent="0.25">
      <c r="A231" s="43" t="s">
        <v>120</v>
      </c>
      <c r="B231" s="34"/>
      <c r="C231" s="34"/>
      <c r="D231" s="34"/>
      <c r="E231" s="34"/>
      <c r="F231" s="34"/>
    </row>
    <row r="232" spans="1:6" x14ac:dyDescent="0.25">
      <c r="A232" s="34"/>
      <c r="B232" s="34"/>
      <c r="C232" s="34"/>
      <c r="D232" s="34"/>
      <c r="E232" s="34"/>
    </row>
    <row r="233" spans="1:6" x14ac:dyDescent="0.25">
      <c r="A233" s="34"/>
      <c r="B233" s="34"/>
      <c r="C233" s="34"/>
      <c r="D233" s="34"/>
      <c r="E233" s="34"/>
      <c r="F233" s="34"/>
    </row>
    <row r="234" spans="1:6" x14ac:dyDescent="0.25">
      <c r="F234" s="34"/>
    </row>
    <row r="235" spans="1:6" x14ac:dyDescent="0.25">
      <c r="A235" s="34"/>
      <c r="B235" s="34"/>
      <c r="C235" s="34"/>
      <c r="D235" s="34"/>
      <c r="E235" s="34"/>
      <c r="F235" s="34"/>
    </row>
    <row r="236" spans="1:6" x14ac:dyDescent="0.25">
      <c r="A236" s="34"/>
      <c r="B236" s="34"/>
      <c r="C236" s="34"/>
      <c r="D236" s="34"/>
      <c r="E236" s="34"/>
      <c r="F236" s="34"/>
    </row>
    <row r="237" spans="1:6" x14ac:dyDescent="0.25">
      <c r="A237" s="34"/>
      <c r="B237" s="34"/>
      <c r="C237" s="34"/>
      <c r="D237" s="34"/>
      <c r="E237" s="34"/>
      <c r="F237" s="34"/>
    </row>
    <row r="238" spans="1:6" x14ac:dyDescent="0.25">
      <c r="A238" s="34"/>
      <c r="B238" s="34"/>
      <c r="C238" s="34"/>
      <c r="D238" s="34"/>
      <c r="E238" s="34"/>
      <c r="F238" s="34"/>
    </row>
    <row r="239" spans="1:6" x14ac:dyDescent="0.25">
      <c r="A239" s="34"/>
      <c r="B239" s="34"/>
      <c r="C239" s="34"/>
      <c r="D239" s="34"/>
      <c r="E239" s="34"/>
      <c r="F239" s="34"/>
    </row>
    <row r="240" spans="1:6" x14ac:dyDescent="0.25">
      <c r="A240" s="34"/>
      <c r="B240" s="34"/>
      <c r="C240" s="34"/>
      <c r="D240" s="34"/>
      <c r="E240" s="34"/>
      <c r="F240" s="34"/>
    </row>
    <row r="241" spans="1:6" x14ac:dyDescent="0.25">
      <c r="A241" s="34"/>
      <c r="B241" s="34"/>
      <c r="C241" s="34"/>
      <c r="D241" s="34"/>
      <c r="E241" s="34"/>
      <c r="F241" s="34"/>
    </row>
    <row r="242" spans="1:6" x14ac:dyDescent="0.25">
      <c r="A242" s="34"/>
      <c r="B242" s="34"/>
      <c r="C242" s="34"/>
      <c r="D242" s="34"/>
      <c r="E242" s="34"/>
      <c r="F242" s="34"/>
    </row>
    <row r="243" spans="1:6" x14ac:dyDescent="0.25">
      <c r="A243" s="34"/>
      <c r="B243" s="34"/>
      <c r="C243" s="34"/>
      <c r="D243" s="34"/>
      <c r="E243" s="34"/>
      <c r="F243" s="34"/>
    </row>
    <row r="244" spans="1:6" x14ac:dyDescent="0.25">
      <c r="A244" s="34"/>
      <c r="B244" s="34"/>
      <c r="C244" s="34"/>
      <c r="D244" s="34"/>
      <c r="E244" s="34"/>
      <c r="F244" s="34"/>
    </row>
    <row r="245" spans="1:6" x14ac:dyDescent="0.25">
      <c r="A245" s="34"/>
      <c r="B245" s="34"/>
      <c r="C245" s="34"/>
      <c r="D245" s="34"/>
      <c r="E245" s="34"/>
      <c r="F245" s="34"/>
    </row>
    <row r="246" spans="1:6" x14ac:dyDescent="0.25">
      <c r="A246" s="34"/>
      <c r="B246" s="34"/>
      <c r="C246" s="34"/>
      <c r="D246" s="34"/>
      <c r="E246" s="34"/>
      <c r="F246" s="34"/>
    </row>
    <row r="247" spans="1:6" x14ac:dyDescent="0.25">
      <c r="A247" s="34"/>
      <c r="B247" s="34"/>
      <c r="C247" s="34"/>
      <c r="D247" s="34"/>
      <c r="E247" s="34"/>
      <c r="F247" s="34"/>
    </row>
    <row r="248" spans="1:6" x14ac:dyDescent="0.25">
      <c r="A248" s="34"/>
      <c r="B248" s="34"/>
      <c r="C248" s="34"/>
      <c r="D248" s="34"/>
      <c r="E248" s="34"/>
      <c r="F248" s="34"/>
    </row>
    <row r="249" spans="1:6" x14ac:dyDescent="0.25">
      <c r="A249" s="34"/>
      <c r="B249" s="34"/>
      <c r="C249" s="34"/>
      <c r="D249" s="34"/>
      <c r="E249" s="34"/>
      <c r="F249" s="34"/>
    </row>
    <row r="250" spans="1:6" x14ac:dyDescent="0.25">
      <c r="A250" s="34"/>
      <c r="B250" s="34"/>
      <c r="C250" s="34"/>
      <c r="D250" s="34"/>
      <c r="E250" s="34"/>
      <c r="F250" s="34"/>
    </row>
    <row r="251" spans="1:6" x14ac:dyDescent="0.25">
      <c r="A251" s="34"/>
      <c r="B251" s="34"/>
      <c r="C251" s="34"/>
      <c r="D251" s="34"/>
      <c r="E251" s="34"/>
      <c r="F251" s="34"/>
    </row>
    <row r="252" spans="1:6" x14ac:dyDescent="0.25">
      <c r="A252" s="34"/>
      <c r="B252" s="34"/>
      <c r="C252" s="34"/>
      <c r="D252" s="34"/>
      <c r="E252" s="34"/>
      <c r="F252" s="34"/>
    </row>
    <row r="253" spans="1:6" x14ac:dyDescent="0.25">
      <c r="A253" s="34"/>
      <c r="B253" s="34"/>
      <c r="C253" s="34"/>
      <c r="D253" s="34"/>
      <c r="E253" s="34"/>
      <c r="F253" s="34"/>
    </row>
    <row r="254" spans="1:6" x14ac:dyDescent="0.25">
      <c r="A254" s="34"/>
      <c r="B254" s="34"/>
      <c r="C254" s="34"/>
      <c r="D254" s="34"/>
      <c r="E254" s="34"/>
      <c r="F254" s="34"/>
    </row>
    <row r="255" spans="1:6" x14ac:dyDescent="0.25">
      <c r="A255" s="34"/>
      <c r="B255" s="34"/>
      <c r="C255" s="34"/>
      <c r="D255" s="34"/>
      <c r="E255" s="34"/>
      <c r="F255" s="34"/>
    </row>
    <row r="256" spans="1:6" x14ac:dyDescent="0.25">
      <c r="A256" s="34"/>
      <c r="B256" s="34"/>
      <c r="C256" s="34"/>
      <c r="D256" s="34"/>
      <c r="E256" s="34"/>
      <c r="F256" s="34"/>
    </row>
    <row r="257" spans="1:6" x14ac:dyDescent="0.25">
      <c r="A257" s="34"/>
      <c r="B257" s="34"/>
      <c r="C257" s="34"/>
      <c r="D257" s="34"/>
      <c r="E257" s="34"/>
      <c r="F257" s="34"/>
    </row>
    <row r="258" spans="1:6" x14ac:dyDescent="0.25">
      <c r="A258" s="34"/>
      <c r="B258" s="34"/>
      <c r="C258" s="34"/>
      <c r="D258" s="34"/>
      <c r="E258" s="34"/>
      <c r="F258" s="34"/>
    </row>
    <row r="259" spans="1:6" x14ac:dyDescent="0.25">
      <c r="A259" s="34"/>
      <c r="B259" s="34"/>
      <c r="C259" s="34"/>
      <c r="D259" s="34"/>
      <c r="E259" s="34"/>
      <c r="F259" s="34"/>
    </row>
    <row r="260" spans="1:6" x14ac:dyDescent="0.25">
      <c r="A260" s="34"/>
      <c r="B260" s="34"/>
      <c r="C260" s="34"/>
      <c r="D260" s="34"/>
      <c r="E260" s="34"/>
      <c r="F260" s="34"/>
    </row>
    <row r="261" spans="1:6" x14ac:dyDescent="0.25">
      <c r="A261" s="34"/>
      <c r="B261" s="34"/>
      <c r="C261" s="34"/>
      <c r="D261" s="34"/>
      <c r="E261" s="34"/>
      <c r="F261" s="34"/>
    </row>
    <row r="262" spans="1:6" x14ac:dyDescent="0.25">
      <c r="A262" s="34"/>
      <c r="B262" s="34"/>
      <c r="C262" s="34"/>
      <c r="D262" s="34"/>
      <c r="E262" s="34"/>
      <c r="F262" s="34"/>
    </row>
    <row r="263" spans="1:6" x14ac:dyDescent="0.25">
      <c r="A263" s="34"/>
      <c r="B263" s="34"/>
      <c r="C263" s="34"/>
      <c r="D263" s="34"/>
      <c r="E263" s="34"/>
      <c r="F263" s="34"/>
    </row>
    <row r="264" spans="1:6" x14ac:dyDescent="0.25">
      <c r="A264" s="34"/>
      <c r="B264" s="34"/>
      <c r="C264" s="34"/>
      <c r="D264" s="34"/>
      <c r="E264" s="34"/>
      <c r="F264" s="34"/>
    </row>
  </sheetData>
  <sheetProtection formatCells="0" formatColumns="0" formatRows="0" insertHyperlinks="0" selectLockedCells="1" autoFilter="0" pivotTables="0"/>
  <mergeCells count="209">
    <mergeCell ref="A178:D178"/>
    <mergeCell ref="D167:F167"/>
    <mergeCell ref="D168:F168"/>
    <mergeCell ref="E100:F100"/>
    <mergeCell ref="A150:D150"/>
    <mergeCell ref="A151:D151"/>
    <mergeCell ref="A154:D154"/>
    <mergeCell ref="A149:D149"/>
    <mergeCell ref="A100:C100"/>
    <mergeCell ref="A174:C174"/>
    <mergeCell ref="A175:C175"/>
    <mergeCell ref="A176:C176"/>
    <mergeCell ref="A152:D152"/>
    <mergeCell ref="A153:D153"/>
    <mergeCell ref="A155:D155"/>
    <mergeCell ref="A141:D141"/>
    <mergeCell ref="A142:A145"/>
    <mergeCell ref="B142:B145"/>
    <mergeCell ref="A148:D148"/>
    <mergeCell ref="A136:C136"/>
    <mergeCell ref="A137:D137"/>
    <mergeCell ref="A140:D140"/>
    <mergeCell ref="A138:D138"/>
    <mergeCell ref="A139:D139"/>
    <mergeCell ref="A177:C177"/>
    <mergeCell ref="A169:F169"/>
    <mergeCell ref="A171:C171"/>
    <mergeCell ref="A172:C172"/>
    <mergeCell ref="A173:C173"/>
    <mergeCell ref="A157:C157"/>
    <mergeCell ref="A158:C158"/>
    <mergeCell ref="A159:C159"/>
    <mergeCell ref="A166:F166"/>
    <mergeCell ref="A167:C168"/>
    <mergeCell ref="A156:D156"/>
    <mergeCell ref="A146:B147"/>
    <mergeCell ref="E146:E147"/>
    <mergeCell ref="F146:F147"/>
    <mergeCell ref="A170:F170"/>
    <mergeCell ref="A119:D119"/>
    <mergeCell ref="A120:D120"/>
    <mergeCell ref="A122:D122"/>
    <mergeCell ref="A123:D123"/>
    <mergeCell ref="A132:D132"/>
    <mergeCell ref="A133:D133"/>
    <mergeCell ref="A134:D134"/>
    <mergeCell ref="A135:D135"/>
    <mergeCell ref="A124:D124"/>
    <mergeCell ref="A126:D126"/>
    <mergeCell ref="A127:D127"/>
    <mergeCell ref="A128:A131"/>
    <mergeCell ref="B128:B131"/>
    <mergeCell ref="A101:F101"/>
    <mergeCell ref="A102:F102"/>
    <mergeCell ref="D103:F103"/>
    <mergeCell ref="A118:D118"/>
    <mergeCell ref="D105:F105"/>
    <mergeCell ref="A96:C96"/>
    <mergeCell ref="E96:F96"/>
    <mergeCell ref="A97:C97"/>
    <mergeCell ref="E97:F97"/>
    <mergeCell ref="A98:C98"/>
    <mergeCell ref="E98:F98"/>
    <mergeCell ref="A110:D110"/>
    <mergeCell ref="A113:D113"/>
    <mergeCell ref="A114:D114"/>
    <mergeCell ref="A115:D115"/>
    <mergeCell ref="A116:D116"/>
    <mergeCell ref="D104:F104"/>
    <mergeCell ref="D106:F106"/>
    <mergeCell ref="A107:F107"/>
    <mergeCell ref="A108:C108"/>
    <mergeCell ref="A109:D109"/>
    <mergeCell ref="A93:C93"/>
    <mergeCell ref="E93:F93"/>
    <mergeCell ref="A94:C94"/>
    <mergeCell ref="E94:F94"/>
    <mergeCell ref="A95:C95"/>
    <mergeCell ref="E95:F95"/>
    <mergeCell ref="A90:C90"/>
    <mergeCell ref="E90:F90"/>
    <mergeCell ref="A91:C91"/>
    <mergeCell ref="E91:F91"/>
    <mergeCell ref="A92:C92"/>
    <mergeCell ref="E92:F92"/>
    <mergeCell ref="A87:C87"/>
    <mergeCell ref="E87:F87"/>
    <mergeCell ref="A88:C88"/>
    <mergeCell ref="E88:F88"/>
    <mergeCell ref="A89:C89"/>
    <mergeCell ref="E89:F89"/>
    <mergeCell ref="D80:F80"/>
    <mergeCell ref="D81:F81"/>
    <mergeCell ref="D82:F82"/>
    <mergeCell ref="A83:F83"/>
    <mergeCell ref="A84:F86"/>
    <mergeCell ref="A74:F74"/>
    <mergeCell ref="A75:F76"/>
    <mergeCell ref="A77:F77"/>
    <mergeCell ref="D78:F78"/>
    <mergeCell ref="D79:F79"/>
    <mergeCell ref="F51:F52"/>
    <mergeCell ref="A53:A56"/>
    <mergeCell ref="B53:B56"/>
    <mergeCell ref="A71:D71"/>
    <mergeCell ref="A72:F72"/>
    <mergeCell ref="A73:F73"/>
    <mergeCell ref="A67:D67"/>
    <mergeCell ref="A68:D68"/>
    <mergeCell ref="A69:D69"/>
    <mergeCell ref="A49:C49"/>
    <mergeCell ref="A50:C50"/>
    <mergeCell ref="A61:D61"/>
    <mergeCell ref="A62:D62"/>
    <mergeCell ref="A63:D63"/>
    <mergeCell ref="A64:D64"/>
    <mergeCell ref="A66:D66"/>
    <mergeCell ref="A51:B52"/>
    <mergeCell ref="E51:E52"/>
    <mergeCell ref="A60:C60"/>
    <mergeCell ref="A44:C44"/>
    <mergeCell ref="E44:F44"/>
    <mergeCell ref="A41:C41"/>
    <mergeCell ref="E41:F41"/>
    <mergeCell ref="A48:C48"/>
    <mergeCell ref="A46:C46"/>
    <mergeCell ref="E46:F46"/>
    <mergeCell ref="A45:C45"/>
    <mergeCell ref="E45:F45"/>
    <mergeCell ref="A47:C47"/>
    <mergeCell ref="E47:F47"/>
    <mergeCell ref="A39:C39"/>
    <mergeCell ref="E39:F39"/>
    <mergeCell ref="A36:C36"/>
    <mergeCell ref="E36:F36"/>
    <mergeCell ref="A37:C37"/>
    <mergeCell ref="E37:F37"/>
    <mergeCell ref="A43:C43"/>
    <mergeCell ref="E43:F43"/>
    <mergeCell ref="A40:C40"/>
    <mergeCell ref="E40:F40"/>
    <mergeCell ref="A42:C42"/>
    <mergeCell ref="E42:F42"/>
    <mergeCell ref="A38:C38"/>
    <mergeCell ref="A27:C27"/>
    <mergeCell ref="E27:F27"/>
    <mergeCell ref="A33:C33"/>
    <mergeCell ref="E33:F33"/>
    <mergeCell ref="A26:C26"/>
    <mergeCell ref="E26:F26"/>
    <mergeCell ref="A35:C35"/>
    <mergeCell ref="E35:F35"/>
    <mergeCell ref="A31:C31"/>
    <mergeCell ref="E31:F31"/>
    <mergeCell ref="A32:C32"/>
    <mergeCell ref="E32:F32"/>
    <mergeCell ref="A28:C28"/>
    <mergeCell ref="E28:F28"/>
    <mergeCell ref="A29:C29"/>
    <mergeCell ref="E29:F29"/>
    <mergeCell ref="A30:C30"/>
    <mergeCell ref="E30:F30"/>
    <mergeCell ref="A34:C34"/>
    <mergeCell ref="E34:F34"/>
    <mergeCell ref="A1:B1"/>
    <mergeCell ref="E1:F1"/>
    <mergeCell ref="A3:F3"/>
    <mergeCell ref="A4:F4"/>
    <mergeCell ref="A2:F2"/>
    <mergeCell ref="C16:F16"/>
    <mergeCell ref="A24:C24"/>
    <mergeCell ref="E24:F24"/>
    <mergeCell ref="A25:C25"/>
    <mergeCell ref="E25:F25"/>
    <mergeCell ref="A14:B14"/>
    <mergeCell ref="C14:F14"/>
    <mergeCell ref="A15:B15"/>
    <mergeCell ref="C15:F15"/>
    <mergeCell ref="A16:B16"/>
    <mergeCell ref="A5:F5"/>
    <mergeCell ref="A6:F6"/>
    <mergeCell ref="A7:B7"/>
    <mergeCell ref="C7:F7"/>
    <mergeCell ref="A8:B8"/>
    <mergeCell ref="C8:F8"/>
    <mergeCell ref="A181:F181"/>
    <mergeCell ref="B182:C182"/>
    <mergeCell ref="B183:C183"/>
    <mergeCell ref="B184:C184"/>
    <mergeCell ref="B185:C185"/>
    <mergeCell ref="A99:C99"/>
    <mergeCell ref="E99:F99"/>
    <mergeCell ref="A9:B9"/>
    <mergeCell ref="C9:F9"/>
    <mergeCell ref="A10:B10"/>
    <mergeCell ref="C10:F10"/>
    <mergeCell ref="A11:B11"/>
    <mergeCell ref="C11:F11"/>
    <mergeCell ref="A12:B12"/>
    <mergeCell ref="C12:F12"/>
    <mergeCell ref="A13:B13"/>
    <mergeCell ref="C13:F13"/>
    <mergeCell ref="A17:F17"/>
    <mergeCell ref="D18:E18"/>
    <mergeCell ref="D19:E19"/>
    <mergeCell ref="D20:E20"/>
    <mergeCell ref="D21:E21"/>
    <mergeCell ref="A23:F23"/>
    <mergeCell ref="D22:E22"/>
  </mergeCells>
  <conditionalFormatting sqref="C7:F7 D45:D47 E154">
    <cfRule type="containsBlanks" dxfId="97" priority="137">
      <formula>LEN(TRIM(C7))=0</formula>
    </cfRule>
  </conditionalFormatting>
  <conditionalFormatting sqref="C9:F9">
    <cfRule type="containsBlanks" dxfId="96" priority="136">
      <formula>LEN(TRIM(C9))=0</formula>
    </cfRule>
  </conditionalFormatting>
  <conditionalFormatting sqref="C11:F11">
    <cfRule type="containsBlanks" dxfId="95" priority="135">
      <formula>LEN(TRIM(C11))=0</formula>
    </cfRule>
  </conditionalFormatting>
  <conditionalFormatting sqref="C12:F12">
    <cfRule type="containsBlanks" dxfId="94" priority="134">
      <formula>LEN(TRIM(C12))=0</formula>
    </cfRule>
  </conditionalFormatting>
  <conditionalFormatting sqref="C13:F13">
    <cfRule type="containsBlanks" dxfId="93" priority="133">
      <formula>LEN(TRIM(C13))=0</formula>
    </cfRule>
  </conditionalFormatting>
  <conditionalFormatting sqref="C14:F14">
    <cfRule type="containsBlanks" dxfId="92" priority="132">
      <formula>LEN(TRIM(C14))=0</formula>
    </cfRule>
  </conditionalFormatting>
  <conditionalFormatting sqref="C15:F15">
    <cfRule type="containsBlanks" dxfId="91" priority="131">
      <formula>LEN(TRIM(C15))=0</formula>
    </cfRule>
  </conditionalFormatting>
  <conditionalFormatting sqref="C16:F16">
    <cfRule type="containsBlanks" dxfId="90" priority="130">
      <formula>LEN(TRIM(C16))=0</formula>
    </cfRule>
  </conditionalFormatting>
  <conditionalFormatting sqref="D25:D27">
    <cfRule type="containsBlanks" dxfId="89" priority="122">
      <formula>LEN(TRIM(D25))=0</formula>
    </cfRule>
  </conditionalFormatting>
  <conditionalFormatting sqref="D29">
    <cfRule type="containsBlanks" dxfId="88" priority="121">
      <formula>LEN(TRIM(D29))=0</formula>
    </cfRule>
  </conditionalFormatting>
  <conditionalFormatting sqref="D31">
    <cfRule type="containsBlanks" dxfId="87" priority="120">
      <formula>LEN(TRIM(D31))=0</formula>
    </cfRule>
  </conditionalFormatting>
  <conditionalFormatting sqref="D32">
    <cfRule type="containsBlanks" dxfId="86" priority="119">
      <formula>LEN(TRIM(D32))=0</formula>
    </cfRule>
  </conditionalFormatting>
  <conditionalFormatting sqref="D33:D34">
    <cfRule type="containsBlanks" dxfId="85" priority="118">
      <formula>LEN(TRIM(D33))=0</formula>
    </cfRule>
  </conditionalFormatting>
  <conditionalFormatting sqref="D35">
    <cfRule type="containsBlanks" dxfId="84" priority="117">
      <formula>LEN(TRIM(D35))=0</formula>
    </cfRule>
  </conditionalFormatting>
  <conditionalFormatting sqref="D39">
    <cfRule type="containsBlanks" dxfId="83" priority="116">
      <formula>LEN(TRIM(D39))=0</formula>
    </cfRule>
  </conditionalFormatting>
  <conditionalFormatting sqref="D40">
    <cfRule type="containsBlanks" dxfId="82" priority="115">
      <formula>LEN(TRIM(D40))=0</formula>
    </cfRule>
  </conditionalFormatting>
  <conditionalFormatting sqref="D42">
    <cfRule type="containsBlanks" dxfId="81" priority="114">
      <formula>LEN(TRIM(D42))=0</formula>
    </cfRule>
  </conditionalFormatting>
  <conditionalFormatting sqref="D44">
    <cfRule type="containsBlanks" dxfId="80" priority="113">
      <formula>LEN(TRIM(D44))=0</formula>
    </cfRule>
  </conditionalFormatting>
  <conditionalFormatting sqref="D36">
    <cfRule type="containsBlanks" dxfId="79" priority="104">
      <formula>LEN(TRIM(D36))=0</formula>
    </cfRule>
  </conditionalFormatting>
  <conditionalFormatting sqref="D37:D38">
    <cfRule type="containsBlanks" dxfId="78" priority="103">
      <formula>LEN(TRIM(D37))=0</formula>
    </cfRule>
  </conditionalFormatting>
  <conditionalFormatting sqref="D43">
    <cfRule type="containsBlanks" dxfId="77" priority="102">
      <formula>LEN(TRIM(D43))=0</formula>
    </cfRule>
  </conditionalFormatting>
  <conditionalFormatting sqref="D41">
    <cfRule type="containsBlanks" dxfId="76" priority="100">
      <formula>LEN(TRIM(D41))=0</formula>
    </cfRule>
  </conditionalFormatting>
  <conditionalFormatting sqref="D49">
    <cfRule type="containsBlanks" dxfId="75" priority="98">
      <formula>LEN(TRIM(D49))=0</formula>
    </cfRule>
  </conditionalFormatting>
  <conditionalFormatting sqref="D49">
    <cfRule type="cellIs" dxfId="74" priority="97" operator="lessThan">
      <formula>0.35</formula>
    </cfRule>
  </conditionalFormatting>
  <conditionalFormatting sqref="D53">
    <cfRule type="containsBlanks" dxfId="73" priority="95">
      <formula>LEN(TRIM(D53))=0</formula>
    </cfRule>
  </conditionalFormatting>
  <conditionalFormatting sqref="D54">
    <cfRule type="containsBlanks" dxfId="72" priority="94">
      <formula>LEN(TRIM(D54))=0</formula>
    </cfRule>
  </conditionalFormatting>
  <conditionalFormatting sqref="D55">
    <cfRule type="containsBlanks" dxfId="71" priority="93">
      <formula>LEN(TRIM(D55))=0</formula>
    </cfRule>
  </conditionalFormatting>
  <conditionalFormatting sqref="D56">
    <cfRule type="containsBlanks" dxfId="70" priority="92">
      <formula>LEN(TRIM(D56))=0</formula>
    </cfRule>
  </conditionalFormatting>
  <conditionalFormatting sqref="D57">
    <cfRule type="containsBlanks" dxfId="69" priority="91">
      <formula>LEN(TRIM(D57))=0</formula>
    </cfRule>
  </conditionalFormatting>
  <conditionalFormatting sqref="D58">
    <cfRule type="containsBlanks" dxfId="68" priority="90">
      <formula>LEN(TRIM(D58))=0</formula>
    </cfRule>
  </conditionalFormatting>
  <conditionalFormatting sqref="D59">
    <cfRule type="containsBlanks" dxfId="67" priority="89">
      <formula>LEN(TRIM(D59))=0</formula>
    </cfRule>
  </conditionalFormatting>
  <conditionalFormatting sqref="E61">
    <cfRule type="containsBlanks" dxfId="66" priority="88">
      <formula>LEN(TRIM(E61))=0</formula>
    </cfRule>
  </conditionalFormatting>
  <conditionalFormatting sqref="E62">
    <cfRule type="containsBlanks" dxfId="65" priority="87">
      <formula>LEN(TRIM(E62))=0</formula>
    </cfRule>
  </conditionalFormatting>
  <conditionalFormatting sqref="E63">
    <cfRule type="containsBlanks" dxfId="64" priority="86">
      <formula>LEN(TRIM(E63))=0</formula>
    </cfRule>
  </conditionalFormatting>
  <conditionalFormatting sqref="D65">
    <cfRule type="containsBlanks" dxfId="63" priority="85">
      <formula>LEN(TRIM(D65))=0</formula>
    </cfRule>
  </conditionalFormatting>
  <conditionalFormatting sqref="E64">
    <cfRule type="containsBlanks" dxfId="62" priority="84">
      <formula>LEN(TRIM(E64))=0</formula>
    </cfRule>
  </conditionalFormatting>
  <conditionalFormatting sqref="E66">
    <cfRule type="containsBlanks" dxfId="61" priority="83">
      <formula>LEN(TRIM(E66))=0</formula>
    </cfRule>
  </conditionalFormatting>
  <conditionalFormatting sqref="E67">
    <cfRule type="containsBlanks" dxfId="60" priority="82">
      <formula>LEN(TRIM(E67))=0</formula>
    </cfRule>
  </conditionalFormatting>
  <conditionalFormatting sqref="E68">
    <cfRule type="containsBlanks" dxfId="59" priority="81">
      <formula>LEN(TRIM(E68))=0</formula>
    </cfRule>
  </conditionalFormatting>
  <conditionalFormatting sqref="E69">
    <cfRule type="containsBlanks" dxfId="58" priority="80">
      <formula>LEN(TRIM(E69))=0</formula>
    </cfRule>
  </conditionalFormatting>
  <conditionalFormatting sqref="D70">
    <cfRule type="containsBlanks" dxfId="57" priority="79">
      <formula>LEN(TRIM(D70))=0</formula>
    </cfRule>
  </conditionalFormatting>
  <conditionalFormatting sqref="D88:D98 D100">
    <cfRule type="containsBlanks" dxfId="56" priority="73">
      <formula>LEN(TRIM(D88))=0</formula>
    </cfRule>
  </conditionalFormatting>
  <conditionalFormatting sqref="E71">
    <cfRule type="containsBlanks" dxfId="55" priority="74">
      <formula>LEN(TRIM(E71))=0</formula>
    </cfRule>
  </conditionalFormatting>
  <conditionalFormatting sqref="D112">
    <cfRule type="containsBlanks" dxfId="54" priority="69">
      <formula>LEN(TRIM(D112))=0</formula>
    </cfRule>
  </conditionalFormatting>
  <conditionalFormatting sqref="D111">
    <cfRule type="containsBlanks" dxfId="53" priority="70">
      <formula>LEN(TRIM(D111))=0</formula>
    </cfRule>
  </conditionalFormatting>
  <conditionalFormatting sqref="E109">
    <cfRule type="containsBlanks" dxfId="52" priority="72">
      <formula>LEN(TRIM(E109))=0</formula>
    </cfRule>
  </conditionalFormatting>
  <conditionalFormatting sqref="E110">
    <cfRule type="containsBlanks" dxfId="51" priority="71">
      <formula>LEN(TRIM(E110))=0</formula>
    </cfRule>
  </conditionalFormatting>
  <conditionalFormatting sqref="E113:E114">
    <cfRule type="containsBlanks" dxfId="50" priority="68">
      <formula>LEN(TRIM(E113))=0</formula>
    </cfRule>
  </conditionalFormatting>
  <conditionalFormatting sqref="E115">
    <cfRule type="expression" dxfId="49" priority="19">
      <formula>"$E$111="""""</formula>
    </cfRule>
    <cfRule type="containsBlanks" dxfId="48" priority="67">
      <formula>LEN(TRIM(E115))=0</formula>
    </cfRule>
  </conditionalFormatting>
  <conditionalFormatting sqref="E116">
    <cfRule type="containsBlanks" dxfId="47" priority="66">
      <formula>LEN(TRIM(E116))=0</formula>
    </cfRule>
  </conditionalFormatting>
  <conditionalFormatting sqref="D117">
    <cfRule type="containsBlanks" dxfId="46" priority="65">
      <formula>LEN(TRIM(D117))=0</formula>
    </cfRule>
  </conditionalFormatting>
  <conditionalFormatting sqref="E118">
    <cfRule type="containsBlanks" dxfId="45" priority="64">
      <formula>LEN(TRIM(E118))=0</formula>
    </cfRule>
  </conditionalFormatting>
  <conditionalFormatting sqref="E119">
    <cfRule type="containsBlanks" dxfId="44" priority="63">
      <formula>LEN(TRIM(E119))=0</formula>
    </cfRule>
  </conditionalFormatting>
  <conditionalFormatting sqref="E120">
    <cfRule type="containsBlanks" dxfId="43" priority="62">
      <formula>LEN(TRIM(E120))=0</formula>
    </cfRule>
  </conditionalFormatting>
  <conditionalFormatting sqref="D121">
    <cfRule type="containsBlanks" dxfId="42" priority="61">
      <formula>LEN(TRIM(D121))=0</formula>
    </cfRule>
  </conditionalFormatting>
  <conditionalFormatting sqref="E122">
    <cfRule type="containsBlanks" dxfId="41" priority="60">
      <formula>LEN(TRIM(E122))=0</formula>
    </cfRule>
  </conditionalFormatting>
  <conditionalFormatting sqref="E123">
    <cfRule type="containsBlanks" dxfId="40" priority="23">
      <formula>LEN(TRIM(E123))=0</formula>
    </cfRule>
    <cfRule type="containsBlanks" dxfId="39" priority="59">
      <formula>LEN(TRIM(E123))=0</formula>
    </cfRule>
  </conditionalFormatting>
  <conditionalFormatting sqref="D128">
    <cfRule type="containsBlanks" dxfId="38" priority="55">
      <formula>LEN(TRIM(D128))=0</formula>
    </cfRule>
  </conditionalFormatting>
  <conditionalFormatting sqref="D130">
    <cfRule type="containsBlanks" dxfId="37" priority="53">
      <formula>LEN(TRIM(D130))=0</formula>
    </cfRule>
  </conditionalFormatting>
  <conditionalFormatting sqref="E126">
    <cfRule type="containsBlanks" dxfId="36" priority="56">
      <formula>LEN(TRIM(E126))=0</formula>
    </cfRule>
  </conditionalFormatting>
  <conditionalFormatting sqref="D129">
    <cfRule type="containsBlanks" dxfId="35" priority="54">
      <formula>LEN(TRIM(D129))=0</formula>
    </cfRule>
  </conditionalFormatting>
  <conditionalFormatting sqref="E127">
    <cfRule type="containsBlanks" dxfId="34" priority="51">
      <formula>LEN(TRIM(E127))=0</formula>
    </cfRule>
  </conditionalFormatting>
  <conditionalFormatting sqref="D131">
    <cfRule type="containsBlanks" dxfId="33" priority="52">
      <formula>LEN(TRIM(D131))=0</formula>
    </cfRule>
  </conditionalFormatting>
  <conditionalFormatting sqref="E132">
    <cfRule type="containsBlanks" dxfId="32" priority="50">
      <formula>LEN(TRIM(E132))=0</formula>
    </cfRule>
  </conditionalFormatting>
  <conditionalFormatting sqref="E134">
    <cfRule type="containsBlanks" dxfId="31" priority="47">
      <formula>LEN(TRIM(E134))=0</formula>
    </cfRule>
  </conditionalFormatting>
  <conditionalFormatting sqref="E133">
    <cfRule type="containsBlanks" dxfId="30" priority="48">
      <formula>LEN(TRIM(E133))=0</formula>
    </cfRule>
  </conditionalFormatting>
  <conditionalFormatting sqref="E135">
    <cfRule type="containsBlanks" dxfId="29" priority="46">
      <formula>LEN(TRIM(E135))=0</formula>
    </cfRule>
  </conditionalFormatting>
  <conditionalFormatting sqref="E137:E139">
    <cfRule type="containsBlanks" dxfId="28" priority="45">
      <formula>LEN(TRIM(E137))=0</formula>
    </cfRule>
  </conditionalFormatting>
  <conditionalFormatting sqref="E140">
    <cfRule type="containsBlanks" dxfId="27" priority="44">
      <formula>LEN(TRIM(E140))=0</formula>
    </cfRule>
  </conditionalFormatting>
  <conditionalFormatting sqref="D51">
    <cfRule type="containsBlanks" dxfId="26" priority="43">
      <formula>LEN(TRIM(D51))=0</formula>
    </cfRule>
  </conditionalFormatting>
  <conditionalFormatting sqref="D52">
    <cfRule type="containsBlanks" dxfId="25" priority="42">
      <formula>LEN(TRIM(D52))=0</formula>
    </cfRule>
  </conditionalFormatting>
  <conditionalFormatting sqref="D142">
    <cfRule type="containsBlanks" dxfId="24" priority="39">
      <formula>LEN(TRIM(D142))=0</formula>
    </cfRule>
  </conditionalFormatting>
  <conditionalFormatting sqref="D143">
    <cfRule type="containsBlanks" dxfId="23" priority="37">
      <formula>LEN(TRIM(D143))=0</formula>
    </cfRule>
  </conditionalFormatting>
  <conditionalFormatting sqref="D145">
    <cfRule type="containsBlanks" dxfId="22" priority="36">
      <formula>LEN(TRIM(D145))=0</formula>
    </cfRule>
  </conditionalFormatting>
  <conditionalFormatting sqref="E141">
    <cfRule type="containsBlanks" dxfId="21" priority="35">
      <formula>LEN(TRIM(E141))=0</formula>
    </cfRule>
  </conditionalFormatting>
  <conditionalFormatting sqref="E148:E151">
    <cfRule type="containsBlanks" dxfId="20" priority="34">
      <formula>LEN(TRIM(E148))=0</formula>
    </cfRule>
  </conditionalFormatting>
  <conditionalFormatting sqref="E152">
    <cfRule type="containsBlanks" dxfId="19" priority="33">
      <formula>LEN(TRIM(E152))=0</formula>
    </cfRule>
  </conditionalFormatting>
  <conditionalFormatting sqref="E153">
    <cfRule type="containsBlanks" dxfId="18" priority="32">
      <formula>LEN(TRIM(E153))=0</formula>
    </cfRule>
  </conditionalFormatting>
  <conditionalFormatting sqref="E155">
    <cfRule type="containsBlanks" dxfId="17" priority="30">
      <formula>LEN(TRIM(E155))=0</formula>
    </cfRule>
  </conditionalFormatting>
  <conditionalFormatting sqref="D146">
    <cfRule type="containsBlanks" dxfId="16" priority="29">
      <formula>LEN(TRIM(D146))=0</formula>
    </cfRule>
  </conditionalFormatting>
  <conditionalFormatting sqref="D147">
    <cfRule type="containsBlanks" dxfId="15" priority="28">
      <formula>LEN(TRIM(D147))=0</formula>
    </cfRule>
  </conditionalFormatting>
  <conditionalFormatting sqref="D50">
    <cfRule type="containsBlanks" dxfId="14" priority="25">
      <formula>LEN(TRIM(D50))=0</formula>
    </cfRule>
  </conditionalFormatting>
  <conditionalFormatting sqref="E114">
    <cfRule type="containsBlanks" dxfId="13" priority="24">
      <formula>LEN(TRIM(E114))=0</formula>
    </cfRule>
  </conditionalFormatting>
  <conditionalFormatting sqref="E124">
    <cfRule type="containsBlanks" dxfId="12" priority="22">
      <formula>LEN(TRIM(E124))=0</formula>
    </cfRule>
  </conditionalFormatting>
  <conditionalFormatting sqref="C10:F10">
    <cfRule type="containsBlanks" dxfId="11" priority="17">
      <formula>LEN(TRIM(C10))=0</formula>
    </cfRule>
  </conditionalFormatting>
  <conditionalFormatting sqref="D125">
    <cfRule type="containsBlanks" dxfId="10" priority="20">
      <formula>LEN(TRIM(D125))=0</formula>
    </cfRule>
  </conditionalFormatting>
  <conditionalFormatting sqref="C8:F8">
    <cfRule type="containsBlanks" dxfId="9" priority="18">
      <formula>LEN(TRIM(C8))=0</formula>
    </cfRule>
  </conditionalFormatting>
  <conditionalFormatting sqref="E156">
    <cfRule type="containsBlanks" dxfId="8" priority="16">
      <formula>LEN(TRIM(E156))=0</formula>
    </cfRule>
  </conditionalFormatting>
  <conditionalFormatting sqref="D99">
    <cfRule type="containsBlanks" dxfId="7" priority="15">
      <formula>LEN(TRIM(D99))=0</formula>
    </cfRule>
  </conditionalFormatting>
  <conditionalFormatting sqref="B19:B22">
    <cfRule type="containsBlanks" dxfId="6" priority="7">
      <formula>LEN(TRIM(B19))=0</formula>
    </cfRule>
  </conditionalFormatting>
  <conditionalFormatting sqref="C19:C22">
    <cfRule type="containsBlanks" dxfId="5" priority="6">
      <formula>LEN(TRIM(C19))=0</formula>
    </cfRule>
  </conditionalFormatting>
  <conditionalFormatting sqref="D19:E22">
    <cfRule type="containsBlanks" dxfId="4" priority="5">
      <formula>LEN(TRIM(D19))=0</formula>
    </cfRule>
  </conditionalFormatting>
  <conditionalFormatting sqref="F19">
    <cfRule type="containsBlanks" dxfId="3" priority="4">
      <formula>LEN(TRIM(F19))=0</formula>
    </cfRule>
  </conditionalFormatting>
  <conditionalFormatting sqref="F20">
    <cfRule type="containsBlanks" dxfId="2" priority="3">
      <formula>LEN(TRIM(F20))=0</formula>
    </cfRule>
  </conditionalFormatting>
  <conditionalFormatting sqref="F21">
    <cfRule type="containsBlanks" dxfId="1" priority="2">
      <formula>LEN(TRIM(F21))=0</formula>
    </cfRule>
  </conditionalFormatting>
  <conditionalFormatting sqref="F22">
    <cfRule type="containsBlanks" dxfId="0" priority="1">
      <formula>LEN(TRIM(F22))=0</formula>
    </cfRule>
  </conditionalFormatting>
  <dataValidations count="4">
    <dataValidation type="list" allowBlank="1" showInputMessage="1" showErrorMessage="1" promptTitle="SERVICE TYPE" prompt="SELECT SERVICE TYPE FROM DROP-DOWN LIST" sqref="C8:F8" xr:uid="{B63620B1-E0C0-4452-8577-C1C372049E04}">
      <formula1>"ANNUAL PREVENTATIVE MAINTENANCE, ONE-TIME PREVENTATIVE MAINTENANCE, EMERGENCY REPAIR, WARRANTY"</formula1>
    </dataValidation>
    <dataValidation type="list" allowBlank="1" showInputMessage="1" showErrorMessage="1" promptTitle="SELECT MODEL" prompt="SELECT MODEL FROM DROP-DOWN LIST" sqref="C10:F10" xr:uid="{F56B7DDB-F1CA-4C36-A44F-C9E8596456FF}">
      <formula1>"AN4000.01,AN4000.11,AN4000.50,AN4000.51,AN4000.70,AN4000.71"</formula1>
    </dataValidation>
    <dataValidation type="list" allowBlank="1" showInputMessage="1" showErrorMessage="1" sqref="E114" xr:uid="{1F7EDADE-4AAF-4898-97C5-B1EE8182B6EF}">
      <formula1>"N/A, PURGE PUMP, VENT PUMP, BOTH PUMPS"</formula1>
    </dataValidation>
    <dataValidation type="list" allowBlank="1" showInputMessage="1" showErrorMessage="1" sqref="E123" xr:uid="{1A2BF42D-0484-4759-A284-062E0CB188D7}">
      <formula1>"N/A,PURGE PROBE"</formula1>
    </dataValidation>
  </dataValidations>
  <pageMargins left="0.98458333333333337" right="0.8113636363636364" top="1.0695833333333333" bottom="0.75" header="0.3" footer="0.3"/>
  <pageSetup scale="73" orientation="landscape" r:id="rId1"/>
  <headerFooter>
    <oddHeader xml:space="preserve">&amp;LSER 010.1 Rev 2
&amp;CEOGas Series 4
Ethylene Oxide Gas Sterilizer
&amp;"-,Bold"&amp;14SERVICE REPORT
&amp;RECN # 2020038-2020
</oddHeader>
    <oddFooter>&amp;CPage &amp;P of &amp;N&amp;R&amp;F</oddFooter>
  </headerFooter>
  <rowBreaks count="7" manualBreakCount="7">
    <brk id="29" max="16383" man="1"/>
    <brk id="59" max="16383" man="1"/>
    <brk id="86" max="16383" man="1"/>
    <brk id="107" max="16383" man="1"/>
    <brk id="135" max="16383" man="1"/>
    <brk id="156" max="5" man="1"/>
    <brk id="18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Ethan Marshall</dc:creator>
  <cp:lastModifiedBy>Angela Labrecque</cp:lastModifiedBy>
  <cp:lastPrinted>2021-02-01T21:12:11Z</cp:lastPrinted>
  <dcterms:created xsi:type="dcterms:W3CDTF">2017-10-10T12:27:28Z</dcterms:created>
  <dcterms:modified xsi:type="dcterms:W3CDTF">2022-11-02T19:27:40Z</dcterms:modified>
</cp:coreProperties>
</file>